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【経営比較分析表】\R2簡易水道事業\"/>
    </mc:Choice>
  </mc:AlternateContent>
  <xr:revisionPtr revIDLastSave="0" documentId="13_ncr:1_{21B70AA4-E1B7-44B2-8C1A-494D34BF7E3A}" xr6:coauthVersionLast="47" xr6:coauthVersionMax="47" xr10:uidLastSave="{00000000-0000-0000-0000-000000000000}"/>
  <workbookProtection workbookAlgorithmName="SHA-512" workbookHashValue="SbS2S90aJiMnFsxzlX2Wwv2VVOXKe5IitWuPGZS8dHRCm0FQo4GxiqPNSyLXHMYlh+wIe3NguRPElJuRYTixmA==" workbookSaltValue="QsyBNZEXI8SJ7hxJLAzx0A==" workbookSpinCount="100000" lockStructure="1"/>
  <bookViews>
    <workbookView xWindow="-120" yWindow="-120" windowWidth="20730" windowHeight="11160" xr2:uid="{00000000-000D-0000-FFFF-FFFF00000000}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BB8" i="4" s="1"/>
  <c r="S6" i="5"/>
  <c r="AT8" i="4" s="1"/>
  <c r="R6" i="5"/>
  <c r="AL8" i="4" s="1"/>
  <c r="Q6" i="5"/>
  <c r="W10" i="4" s="1"/>
  <c r="P6" i="5"/>
  <c r="O6" i="5"/>
  <c r="I10" i="4" s="1"/>
  <c r="N6" i="5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BB10" i="4"/>
  <c r="AL10" i="4"/>
  <c r="P10" i="4"/>
  <c r="B10" i="4"/>
  <c r="AD8" i="4"/>
  <c r="W8" i="4"/>
  <c r="B6" i="4"/>
</calcChain>
</file>

<file path=xl/sharedStrings.xml><?xml version="1.0" encoding="utf-8"?>
<sst xmlns="http://schemas.openxmlformats.org/spreadsheetml/2006/main" count="233" uniqueCount="117">
  <si>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</si>
  <si>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</si>
  <si>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</si>
  <si>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</si>
  <si>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</si>
  <si>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</si>
  <si>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</si>
  <si>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</si>
  <si>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</si>
  <si>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</si>
  <si>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</si>
  <si>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</si>
  <si>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</si>
  <si>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</si>
  <si>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</si>
  <si>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</si>
  <si>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</si>
  <si>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</si>
  <si>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</si>
  <si>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</si>
  <si>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</si>
  <si>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</si>
  <si>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</si>
  <si>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</si>
  <si>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</si>
  <si>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</si>
  <si>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</si>
  <si>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</si>
  <si>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</si>
  <si>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</si>
  <si>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</si>
  <si>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</si>
  <si>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</si>
  <si>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</si>
  <si>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</si>
  <si>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</si>
  <si>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</si>
  <si>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</si>
  <si>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</si>
  <si>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</si>
  <si>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</si>
  <si>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</si>
  <si>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</si>
  <si>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</si>
  <si>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</si>
  <si>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</si>
  <si>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</si>
  <si>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</si>
  <si>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</si>
  <si>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</si>
  <si>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</si>
  <si>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</si>
  <si>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</si>
  <si>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</si>
  <si>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</si>
  <si>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</si>
  <si>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</si>
  <si>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</si>
  <si>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</si>
  <si>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</si>
  <si>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</si>
  <si>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</si>
  <si>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</si>
  <si>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</si>
  <si>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</si>
  <si>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</si>
  <si>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</si>
  <si>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</si>
  <si>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</si>
  <si>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</si>
  <si>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</si>
  <si>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</si>
  <si>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</si>
  <si>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</si>
  <si>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</si>
  <si>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</si>
  <si>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</si>
  <si>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</si>
  <si>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</si>
  <si>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</si>
  <si>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</si>
  <si>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</si>
  <si>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</si>
  <si>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</si>
  <si>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</si>
  <si>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</si>
  <si>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</si>
  <si>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</si>
  <si>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</si>
  <si>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</si>
  <si>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</si>
  <si>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</si>
  <si>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</si>
  <si>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</si>
  <si>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</si>
  <si>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</si>
  <si>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渡名喜村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</si>
  <si>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</si>
  <si>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</si>
  <si>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</si>
  <si>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</si>
  <si>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</si>
  <si>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</si>
  <si>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</si>
  <si>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</si>
  <si>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</si>
  <si>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</si>
  <si>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</si>
  <si>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</si>
  <si>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</si>
  <si>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</si>
  <si>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</si>
  <si>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</si>
  <si>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</si>
  <si>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平成29年度～更新に向けて中長期的な管路の更新整備をおこなっている。</t>
    <rPh sb="1" eb="3">
      <t>ヘイセイ</t>
    </rPh>
    <rPh sb="5" eb="7">
      <t>ネンド</t>
    </rPh>
    <rPh sb="8" eb="10">
      <t>コウシン</t>
    </rPh>
    <rPh sb="11" eb="12">
      <t>ム</t>
    </rPh>
    <rPh sb="14" eb="17">
      <t>チュウチョウキ</t>
    </rPh>
    <rPh sb="17" eb="18">
      <t>テキ</t>
    </rPh>
    <rPh sb="19" eb="21">
      <t>カンロ</t>
    </rPh>
    <rPh sb="22" eb="24">
      <t>コウシン</t>
    </rPh>
    <rPh sb="24" eb="26">
      <t>セイビ</t>
    </rPh>
    <phoneticPr fontId="4"/>
  </si>
  <si>
    <t>　本村では、人口減少問題、施設老朽化、料金収入の向上問題等を抱えており、経営改善の検討を進めていく必要がある。</t>
    <rPh sb="1" eb="3">
      <t>ホンソン</t>
    </rPh>
    <rPh sb="6" eb="8">
      <t>ジンコウ</t>
    </rPh>
    <rPh sb="8" eb="10">
      <t>ゲンショウ</t>
    </rPh>
    <rPh sb="10" eb="12">
      <t>モンダイ</t>
    </rPh>
    <rPh sb="13" eb="15">
      <t>シセツ</t>
    </rPh>
    <rPh sb="15" eb="18">
      <t>ロウキュウカ</t>
    </rPh>
    <rPh sb="19" eb="21">
      <t>リョウキン</t>
    </rPh>
    <rPh sb="21" eb="23">
      <t>シュウニュウ</t>
    </rPh>
    <rPh sb="24" eb="26">
      <t>コウジョウ</t>
    </rPh>
    <rPh sb="26" eb="28">
      <t>モンダイ</t>
    </rPh>
    <rPh sb="28" eb="29">
      <t>ナド</t>
    </rPh>
    <rPh sb="30" eb="31">
      <t>カカ</t>
    </rPh>
    <rPh sb="36" eb="38">
      <t>ケイエイ</t>
    </rPh>
    <rPh sb="38" eb="40">
      <t>カイゼン</t>
    </rPh>
    <rPh sb="41" eb="43">
      <t>ケントウ</t>
    </rPh>
    <rPh sb="44" eb="45">
      <t>スス</t>
    </rPh>
    <rPh sb="49" eb="51">
      <t>ヒツヨウ</t>
    </rPh>
    <phoneticPr fontId="4"/>
  </si>
  <si>
    <t>①収益的収支比率
 類似団体平均値より上回っており、経営改善による成果が少しであるが見られた。今後も維持しながら安全供給に取り組んでいく。
④企業債残高対給水収益比率
 平成30年度より耐震性の配水管への布設替工事を行っており、村債が増えたことによる影響であるが、今後も適切な投資の検討を行っていく。
⑤料金回収率
 給水に係る費用（機械・機器の取替）が料金収入を上回っており、収支不足額は他会計繰入金で賄われている状況でる。今後、繰入金の抑制に努め、個別による徴収を実施していく。
⑥給水原価
 修繕費等維持管理費の影響による給水原価の増に繋がっており、今後の経営改善を検討する必要がある。
⑦施設利用率
 老朽化に伴う生産水量の減少により、利用率は低い状態である。稼働率や負荷率を軽減できる機械機器の導入を検討する。
⑧有収率
　耐震化に備えた管路の更新に努めていく。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ルイジ</t>
    </rPh>
    <rPh sb="12" eb="14">
      <t>ダンタイ</t>
    </rPh>
    <rPh sb="14" eb="17">
      <t>ヘイキンチ</t>
    </rPh>
    <rPh sb="19" eb="21">
      <t>ウワマワ</t>
    </rPh>
    <rPh sb="26" eb="28">
      <t>ケイエイ</t>
    </rPh>
    <rPh sb="28" eb="30">
      <t>カイゼン</t>
    </rPh>
    <rPh sb="33" eb="35">
      <t>セイカ</t>
    </rPh>
    <rPh sb="36" eb="37">
      <t>スコ</t>
    </rPh>
    <rPh sb="42" eb="43">
      <t>ミ</t>
    </rPh>
    <rPh sb="47" eb="49">
      <t>コンゴ</t>
    </rPh>
    <rPh sb="50" eb="52">
      <t>イジ</t>
    </rPh>
    <rPh sb="56" eb="58">
      <t>アンゼン</t>
    </rPh>
    <rPh sb="58" eb="60">
      <t>キョウキュウ</t>
    </rPh>
    <rPh sb="61" eb="62">
      <t>ト</t>
    </rPh>
    <rPh sb="63" eb="64">
      <t>ク</t>
    </rPh>
    <rPh sb="71" eb="74">
      <t>キギョウサイ</t>
    </rPh>
    <rPh sb="74" eb="76">
      <t>ザンダカ</t>
    </rPh>
    <rPh sb="76" eb="77">
      <t>タイ</t>
    </rPh>
    <rPh sb="77" eb="79">
      <t>キュウスイ</t>
    </rPh>
    <rPh sb="79" eb="81">
      <t>シュウエキ</t>
    </rPh>
    <rPh sb="81" eb="83">
      <t>ヒリツ</t>
    </rPh>
    <rPh sb="85" eb="87">
      <t>ヘイセイ</t>
    </rPh>
    <rPh sb="89" eb="91">
      <t>ネンド</t>
    </rPh>
    <rPh sb="93" eb="96">
      <t>タイシンセイ</t>
    </rPh>
    <rPh sb="97" eb="100">
      <t>ハイスイカン</t>
    </rPh>
    <rPh sb="102" eb="105">
      <t>フセツカ</t>
    </rPh>
    <rPh sb="105" eb="107">
      <t>コウジ</t>
    </rPh>
    <rPh sb="108" eb="109">
      <t>オコナ</t>
    </rPh>
    <rPh sb="114" eb="116">
      <t>ソンサイ</t>
    </rPh>
    <rPh sb="117" eb="118">
      <t>フ</t>
    </rPh>
    <rPh sb="125" eb="127">
      <t>エイキョウ</t>
    </rPh>
    <rPh sb="132" eb="134">
      <t>コンゴ</t>
    </rPh>
    <rPh sb="135" eb="137">
      <t>テキセツ</t>
    </rPh>
    <rPh sb="138" eb="140">
      <t>トウシ</t>
    </rPh>
    <rPh sb="141" eb="143">
      <t>ケントウ</t>
    </rPh>
    <rPh sb="144" eb="145">
      <t>オコナ</t>
    </rPh>
    <rPh sb="152" eb="154">
      <t>リョウキン</t>
    </rPh>
    <rPh sb="154" eb="156">
      <t>カイシュウ</t>
    </rPh>
    <rPh sb="156" eb="157">
      <t>リツ</t>
    </rPh>
    <rPh sb="159" eb="161">
      <t>キュウスイ</t>
    </rPh>
    <rPh sb="162" eb="163">
      <t>カカ</t>
    </rPh>
    <rPh sb="164" eb="166">
      <t>ヒヨウ</t>
    </rPh>
    <rPh sb="167" eb="169">
      <t>キカイ</t>
    </rPh>
    <rPh sb="170" eb="172">
      <t>キキ</t>
    </rPh>
    <rPh sb="173" eb="175">
      <t>トリカエ</t>
    </rPh>
    <rPh sb="177" eb="179">
      <t>リョウキン</t>
    </rPh>
    <rPh sb="179" eb="181">
      <t>シュウニュウ</t>
    </rPh>
    <rPh sb="182" eb="184">
      <t>ウワマワ</t>
    </rPh>
    <rPh sb="189" eb="191">
      <t>シュウシ</t>
    </rPh>
    <rPh sb="191" eb="194">
      <t>フソクガク</t>
    </rPh>
    <rPh sb="195" eb="196">
      <t>タ</t>
    </rPh>
    <rPh sb="196" eb="198">
      <t>カイケイ</t>
    </rPh>
    <rPh sb="198" eb="200">
      <t>クリイレ</t>
    </rPh>
    <rPh sb="200" eb="201">
      <t>キン</t>
    </rPh>
    <rPh sb="202" eb="203">
      <t>マカナ</t>
    </rPh>
    <rPh sb="208" eb="210">
      <t>ジョウキョウ</t>
    </rPh>
    <rPh sb="213" eb="215">
      <t>コンゴ</t>
    </rPh>
    <rPh sb="216" eb="219">
      <t>クリイレキン</t>
    </rPh>
    <rPh sb="220" eb="222">
      <t>ヨクセイ</t>
    </rPh>
    <rPh sb="223" eb="224">
      <t>ツト</t>
    </rPh>
    <rPh sb="226" eb="228">
      <t>コベツ</t>
    </rPh>
    <rPh sb="231" eb="233">
      <t>チョウシュウ</t>
    </rPh>
    <rPh sb="234" eb="236">
      <t>ジッシ</t>
    </rPh>
    <rPh sb="243" eb="245">
      <t>キュウスイ</t>
    </rPh>
    <rPh sb="245" eb="247">
      <t>ゲンカ</t>
    </rPh>
    <rPh sb="249" eb="251">
      <t>シュウゼン</t>
    </rPh>
    <rPh sb="251" eb="252">
      <t>ヒ</t>
    </rPh>
    <rPh sb="252" eb="253">
      <t>ナド</t>
    </rPh>
    <rPh sb="253" eb="255">
      <t>イジ</t>
    </rPh>
    <rPh sb="255" eb="258">
      <t>カンリヒ</t>
    </rPh>
    <rPh sb="259" eb="261">
      <t>エイキョウ</t>
    </rPh>
    <rPh sb="264" eb="266">
      <t>キュウスイ</t>
    </rPh>
    <rPh sb="266" eb="268">
      <t>ゲンカ</t>
    </rPh>
    <rPh sb="269" eb="270">
      <t>ゾウ</t>
    </rPh>
    <rPh sb="271" eb="272">
      <t>ツナ</t>
    </rPh>
    <rPh sb="278" eb="280">
      <t>コンゴ</t>
    </rPh>
    <rPh sb="281" eb="283">
      <t>ケイエイ</t>
    </rPh>
    <rPh sb="283" eb="285">
      <t>カイゼン</t>
    </rPh>
    <rPh sb="286" eb="288">
      <t>ケントウ</t>
    </rPh>
    <rPh sb="290" eb="292">
      <t>ヒツヨウ</t>
    </rPh>
    <rPh sb="298" eb="300">
      <t>シセツ</t>
    </rPh>
    <rPh sb="300" eb="302">
      <t>リヨウ</t>
    </rPh>
    <rPh sb="302" eb="303">
      <t>リツ</t>
    </rPh>
    <rPh sb="305" eb="307">
      <t>ロウキュウ</t>
    </rPh>
    <rPh sb="307" eb="308">
      <t>カ</t>
    </rPh>
    <rPh sb="309" eb="310">
      <t>トモナ</t>
    </rPh>
    <rPh sb="311" eb="313">
      <t>セイサン</t>
    </rPh>
    <rPh sb="313" eb="315">
      <t>スイリョウ</t>
    </rPh>
    <rPh sb="316" eb="318">
      <t>ゲンショウ</t>
    </rPh>
    <rPh sb="322" eb="324">
      <t>リヨウ</t>
    </rPh>
    <rPh sb="324" eb="325">
      <t>リツ</t>
    </rPh>
    <rPh sb="326" eb="327">
      <t>ヒク</t>
    </rPh>
    <rPh sb="328" eb="330">
      <t>ジョウタイ</t>
    </rPh>
    <rPh sb="334" eb="337">
      <t>カドウリツ</t>
    </rPh>
    <rPh sb="338" eb="341">
      <t>フカリツ</t>
    </rPh>
    <rPh sb="342" eb="344">
      <t>ケイゲン</t>
    </rPh>
    <rPh sb="347" eb="349">
      <t>キカイ</t>
    </rPh>
    <rPh sb="349" eb="351">
      <t>キキ</t>
    </rPh>
    <rPh sb="352" eb="354">
      <t>ドウニュウ</t>
    </rPh>
    <rPh sb="355" eb="357">
      <t>ケントウ</t>
    </rPh>
    <rPh sb="371" eb="372">
      <t>ソナ</t>
    </rPh>
    <rPh sb="374" eb="376">
      <t>カンロ</t>
    </rPh>
    <rPh sb="377" eb="379">
      <t>コウシン</t>
    </rPh>
    <rPh sb="380" eb="38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</si>
</sst>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0-4D71-9538-C274ED017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0-4D71-9538-C274ED017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66.05</c:v>
                </c:pt>
                <c:pt idx="1">
                  <c:v>91.19</c:v>
                </c:pt>
                <c:pt idx="2">
                  <c:v>135.49</c:v>
                </c:pt>
                <c:pt idx="3">
                  <c:v>121.77</c:v>
                </c:pt>
                <c:pt idx="4">
                  <c:v>152.41999999999999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9-4664-92B5-B6439BE5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9-4664-92B5-B6439BE5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B-4B3E-BE3D-2BDDE81E5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B-4B3E-BE3D-2BDDE81E5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F-48AD-8094-9F4288F7F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F-48AD-8094-9F4288F7F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3-430E-9F67-53B1C194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3-430E-9F67-53B1C194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2-43D5-8A3A-D9F5F393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2-43D5-8A3A-D9F5F393E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888.19</c:v>
                </c:pt>
                <c:pt idx="1">
                  <c:v>862.85</c:v>
                </c:pt>
                <c:pt idx="2">
                  <c:v>805.03</c:v>
                </c:pt>
                <c:pt idx="3">
                  <c:v>972.05</c:v>
                </c:pt>
                <c:pt idx="4">
                  <c:v>848.69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0-41AC-9DAB-92BF26BB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0-41AC-9DAB-92BF26BB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29.45</c:v>
                </c:pt>
                <c:pt idx="1">
                  <c:v>38.450000000000003</c:v>
                </c:pt>
                <c:pt idx="2">
                  <c:v>41.48</c:v>
                </c:pt>
                <c:pt idx="3">
                  <c:v>28.33</c:v>
                </c:pt>
                <c:pt idx="4">
                  <c:v>31.22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E-458D-94DA-BE9978ED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E-458D-94DA-BE9978ED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912.76</c:v>
                </c:pt>
                <c:pt idx="1">
                  <c:v>685.71</c:v>
                </c:pt>
                <c:pt idx="2">
                  <c:v>769.57</c:v>
                </c:pt>
                <c:pt idx="3">
                  <c:v>1053.5899999999999</c:v>
                </c:pt>
                <c:pt idx="4">
                  <c:v>1093.46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E-41D7-9F6C-06443CB1A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1D7-9F6C-06443CB1A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39.74</c:v>
                </c:pt>
                <c:pt idx="1">
                  <c:v>53.54</c:v>
                </c:pt>
                <c:pt idx="2">
                  <c:v>47.6</c:v>
                </c:pt>
                <c:pt idx="3">
                  <c:v>44.82</c:v>
                </c:pt>
                <c:pt idx="4">
                  <c:v>43.64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0-461B-8056-3C931C9D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0-461B-8056-3C931C9D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92.13</c:v>
                </c:pt>
                <c:pt idx="1">
                  <c:v>95.44</c:v>
                </c:pt>
                <c:pt idx="2">
                  <c:v>98.17</c:v>
                </c:pt>
                <c:pt idx="3">
                  <c:v>96.91</c:v>
                </c:pt>
                <c:pt idx="4">
                  <c:v>99.75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8-4E08-BF2F-1A02FA2A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8-4E08-BF2F-1A02FA2AC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W46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沖縄県　渡名喜村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345</v>
      </c>
      <c r="AM8" s="49"/>
      <c r="AN8" s="49"/>
      <c r="AO8" s="49"/>
      <c r="AP8" s="49"/>
      <c r="AQ8" s="49"/>
      <c r="AR8" s="49"/>
      <c r="AS8" s="49"/>
      <c r="AT8" s="45">
        <f>データ!$S$6</f>
        <v>3.87</v>
      </c>
      <c r="AU8" s="45"/>
      <c r="AV8" s="45"/>
      <c r="AW8" s="45"/>
      <c r="AX8" s="45"/>
      <c r="AY8" s="45"/>
      <c r="AZ8" s="45"/>
      <c r="BA8" s="45"/>
      <c r="BB8" s="45">
        <f>データ!$T$6</f>
        <v>89.15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100</v>
      </c>
      <c r="Q10" s="45"/>
      <c r="R10" s="45"/>
      <c r="S10" s="45"/>
      <c r="T10" s="45"/>
      <c r="U10" s="45"/>
      <c r="V10" s="45"/>
      <c r="W10" s="49">
        <f>データ!$Q$6</f>
        <v>6040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330</v>
      </c>
      <c r="AM10" s="49"/>
      <c r="AN10" s="49"/>
      <c r="AO10" s="49"/>
      <c r="AP10" s="49"/>
      <c r="AQ10" s="49"/>
      <c r="AR10" s="49"/>
      <c r="AS10" s="49"/>
      <c r="AT10" s="45">
        <f>データ!$V$6</f>
        <v>3.84</v>
      </c>
      <c r="AU10" s="45"/>
      <c r="AV10" s="45"/>
      <c r="AW10" s="45"/>
      <c r="AX10" s="45"/>
      <c r="AY10" s="45"/>
      <c r="AZ10" s="45"/>
      <c r="BA10" s="45"/>
      <c r="BB10" s="45">
        <f>データ!$W$6</f>
        <v>85.94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54" t="s">
        <v>25</v>
      </c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57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9"/>
    </row>
    <row r="16" spans="1:78" ht="13.5" customHeight="1" x14ac:dyDescent="0.15">
      <c r="A16" s="2"/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7"/>
      <c r="BK16" s="2"/>
      <c r="BL16" s="60" t="s">
        <v>116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7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7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7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1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7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7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7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7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7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7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7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7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7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7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7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7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7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7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7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1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7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7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7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7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7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7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7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7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7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7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15">
      <c r="A45" s="2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7"/>
      <c r="BK45" s="2"/>
      <c r="BL45" s="54" t="s">
        <v>26</v>
      </c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6"/>
    </row>
    <row r="46" spans="1:78" ht="13.5" customHeight="1" x14ac:dyDescent="0.15">
      <c r="A46" s="2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7"/>
      <c r="BK46" s="2"/>
      <c r="BL46" s="57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9"/>
    </row>
    <row r="47" spans="1:78" ht="13.5" customHeight="1" x14ac:dyDescent="0.15">
      <c r="A47" s="2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7"/>
      <c r="BK47" s="2"/>
      <c r="BL47" s="60" t="s">
        <v>114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2"/>
    </row>
    <row r="48" spans="1:78" ht="13.5" customHeight="1" x14ac:dyDescent="0.15">
      <c r="A48" s="2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7"/>
      <c r="BK48" s="2"/>
      <c r="BL48" s="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2"/>
    </row>
    <row r="49" spans="1:78" ht="13.5" customHeight="1" x14ac:dyDescent="0.15">
      <c r="A49" s="2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7"/>
      <c r="BK49" s="2"/>
      <c r="BL49" s="60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2"/>
    </row>
    <row r="50" spans="1:78" ht="13.5" customHeight="1" x14ac:dyDescent="0.15">
      <c r="A50" s="2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7"/>
      <c r="BK50" s="2"/>
      <c r="BL50" s="60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</row>
    <row r="51" spans="1:78" ht="13.5" customHeight="1" x14ac:dyDescent="0.15">
      <c r="A51" s="2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7"/>
      <c r="BK51" s="2"/>
      <c r="BL51" s="60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2"/>
    </row>
    <row r="52" spans="1:78" ht="13.5" customHeight="1" x14ac:dyDescent="0.15">
      <c r="A52" s="2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7"/>
      <c r="BK52" s="2"/>
      <c r="BL52" s="60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2"/>
    </row>
    <row r="53" spans="1:78" ht="13.5" customHeight="1" x14ac:dyDescent="0.15">
      <c r="A53" s="2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7"/>
      <c r="BK53" s="2"/>
      <c r="BL53" s="60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2"/>
    </row>
    <row r="54" spans="1:78" ht="13.5" customHeight="1" x14ac:dyDescent="0.15">
      <c r="A54" s="2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7"/>
      <c r="BK54" s="2"/>
      <c r="BL54" s="60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</row>
    <row r="55" spans="1:78" ht="13.5" customHeight="1" x14ac:dyDescent="0.15">
      <c r="A55" s="2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7"/>
      <c r="BK55" s="2"/>
      <c r="BL55" s="60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2"/>
    </row>
    <row r="56" spans="1:78" ht="13.5" customHeight="1" x14ac:dyDescent="0.15">
      <c r="A56" s="2"/>
      <c r="B56" s="1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7"/>
      <c r="BK56" s="2"/>
      <c r="BL56" s="60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2"/>
    </row>
    <row r="57" spans="1:78" ht="13.5" customHeight="1" x14ac:dyDescent="0.15">
      <c r="A57" s="2"/>
      <c r="B57" s="1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7"/>
      <c r="BK57" s="2"/>
      <c r="BL57" s="60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</row>
    <row r="58" spans="1:78" ht="13.5" customHeight="1" x14ac:dyDescent="0.15">
      <c r="A58" s="2"/>
      <c r="B58" s="1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8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8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8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7"/>
      <c r="BK58" s="2"/>
      <c r="BL58" s="60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2"/>
    </row>
    <row r="59" spans="1:78" ht="13.5" customHeight="1" x14ac:dyDescent="0.15">
      <c r="A59" s="2"/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2"/>
      <c r="BK59" s="2"/>
      <c r="BL59" s="60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2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60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60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2"/>
    </row>
    <row r="62" spans="1:78" ht="13.5" customHeight="1" x14ac:dyDescent="0.15">
      <c r="A62" s="2"/>
      <c r="B62" s="1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7"/>
      <c r="BK62" s="2"/>
      <c r="BL62" s="60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2"/>
    </row>
    <row r="63" spans="1:78" ht="13.5" customHeight="1" x14ac:dyDescent="0.15">
      <c r="A63" s="2"/>
      <c r="B63" s="1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7"/>
      <c r="BK63" s="2"/>
      <c r="BL63" s="63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5"/>
    </row>
    <row r="64" spans="1:78" ht="13.5" customHeight="1" x14ac:dyDescent="0.15">
      <c r="A64" s="2"/>
      <c r="B64" s="1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7"/>
      <c r="BK64" s="2"/>
      <c r="BL64" s="54" t="s">
        <v>28</v>
      </c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6"/>
    </row>
    <row r="65" spans="1:78" ht="13.5" customHeight="1" x14ac:dyDescent="0.15">
      <c r="A65" s="2"/>
      <c r="B65" s="1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7"/>
      <c r="BK65" s="2"/>
      <c r="BL65" s="57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9"/>
    </row>
    <row r="66" spans="1:78" ht="13.5" customHeight="1" x14ac:dyDescent="0.15">
      <c r="A66" s="2"/>
      <c r="B66" s="1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7"/>
      <c r="BK66" s="2"/>
      <c r="BL66" s="60" t="s">
        <v>115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 x14ac:dyDescent="0.15">
      <c r="A67" s="2"/>
      <c r="B67" s="1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7"/>
      <c r="BK67" s="2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 x14ac:dyDescent="0.15">
      <c r="A68" s="2"/>
      <c r="B68" s="1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7"/>
      <c r="BK68" s="2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 x14ac:dyDescent="0.15">
      <c r="A69" s="2"/>
      <c r="B69" s="1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7"/>
      <c r="BK69" s="2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 x14ac:dyDescent="0.15">
      <c r="A70" s="2"/>
      <c r="B70" s="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7"/>
      <c r="BK70" s="2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 x14ac:dyDescent="0.15">
      <c r="A71" s="2"/>
      <c r="B71" s="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7"/>
      <c r="BK71" s="2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 x14ac:dyDescent="0.15">
      <c r="A72" s="2"/>
      <c r="B72" s="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7"/>
      <c r="BK72" s="2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 x14ac:dyDescent="0.15">
      <c r="A73" s="2"/>
      <c r="B73" s="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7"/>
      <c r="BK73" s="2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 x14ac:dyDescent="0.15">
      <c r="A74" s="2"/>
      <c r="B74" s="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7"/>
      <c r="BK74" s="2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 x14ac:dyDescent="0.15">
      <c r="A75" s="2"/>
      <c r="B75" s="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7"/>
      <c r="BK75" s="2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 x14ac:dyDescent="0.15">
      <c r="A76" s="2"/>
      <c r="B76" s="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7"/>
      <c r="BK76" s="2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 x14ac:dyDescent="0.15">
      <c r="A77" s="2"/>
      <c r="B77" s="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7"/>
      <c r="BK77" s="2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 x14ac:dyDescent="0.15">
      <c r="A78" s="2"/>
      <c r="B78" s="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7"/>
      <c r="BK78" s="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 x14ac:dyDescent="0.15">
      <c r="A79" s="2"/>
      <c r="B79" s="1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8"/>
      <c r="V79" s="1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8"/>
      <c r="AP79" s="1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7"/>
      <c r="BK79" s="2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 x14ac:dyDescent="0.15">
      <c r="A80" s="2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8"/>
      <c r="V80" s="1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8"/>
      <c r="AP80" s="1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7"/>
      <c r="BK80" s="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 x14ac:dyDescent="0.15">
      <c r="A81" s="2"/>
      <c r="B81" s="16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"/>
      <c r="V81" s="2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"/>
      <c r="AP81" s="2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"/>
      <c r="BJ81" s="17"/>
      <c r="BK81" s="2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13.5" customHeight="1" x14ac:dyDescent="0.15">
      <c r="A82" s="2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2"/>
      <c r="BK82" s="2"/>
      <c r="BL82" s="63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5"/>
    </row>
    <row r="83" spans="1:78" x14ac:dyDescent="0.15">
      <c r="C83" s="24"/>
    </row>
    <row r="84" spans="1:78" hidden="1" x14ac:dyDescent="0.15">
      <c r="B84" s="25" t="s">
        <v>29</v>
      </c>
      <c r="C84" s="25"/>
      <c r="D84" s="25"/>
      <c r="E84" s="25" t="s">
        <v>30</v>
      </c>
      <c r="F84" s="25" t="s">
        <v>31</v>
      </c>
      <c r="G84" s="25" t="s">
        <v>32</v>
      </c>
      <c r="H84" s="25" t="s">
        <v>33</v>
      </c>
      <c r="I84" s="25" t="s">
        <v>34</v>
      </c>
      <c r="J84" s="25" t="s">
        <v>35</v>
      </c>
      <c r="K84" s="25" t="s">
        <v>36</v>
      </c>
      <c r="L84" s="25" t="s">
        <v>37</v>
      </c>
      <c r="M84" s="25" t="s">
        <v>38</v>
      </c>
      <c r="N84" s="25" t="s">
        <v>39</v>
      </c>
      <c r="O84" s="25" t="s">
        <v>40</v>
      </c>
    </row>
    <row r="85" spans="1:78" hidden="1" x14ac:dyDescent="0.15">
      <c r="B85" s="25"/>
      <c r="C85" s="25"/>
      <c r="D85" s="25"/>
      <c r="E85" s="25" t="str">
        <f>データ!AH6</f>
        <v>【78.36】</v>
      </c>
      <c r="F85" s="25" t="s">
        <v>41</v>
      </c>
      <c r="G85" s="25" t="s">
        <v>41</v>
      </c>
      <c r="H85" s="25" t="str">
        <f>データ!BO6</f>
        <v>【949.15】</v>
      </c>
      <c r="I85" s="25" t="str">
        <f>データ!BZ6</f>
        <v>【55.87】</v>
      </c>
      <c r="J85" s="25" t="str">
        <f>データ!CK6</f>
        <v>【288.19】</v>
      </c>
      <c r="K85" s="25" t="str">
        <f>データ!CV6</f>
        <v>【56.31】</v>
      </c>
      <c r="L85" s="25" t="str">
        <f>データ!DG6</f>
        <v>【71.88】</v>
      </c>
      <c r="M85" s="25" t="s">
        <v>41</v>
      </c>
      <c r="N85" s="25" t="s">
        <v>42</v>
      </c>
      <c r="O85" s="25" t="str">
        <f>データ!EN6</f>
        <v>【0.80】</v>
      </c>
    </row>
  </sheetData>
  <sheetProtection algorithmName="SHA-512" hashValue="DGSZ2NCBEGznoJBPflmq9r6Hdq6LZ6ROddfeslHPQy7tJq1qS33sRO6o7bMC9AmHPVR8OMPJLg6ig/pZ2zuioQ==" saltValue="a1J86EelrmvRX7OcL0RRD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>
        <v>1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/>
      <c r="AI1" s="26">
        <v>1</v>
      </c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/>
      <c r="AT1" s="26">
        <v>1</v>
      </c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/>
      <c r="BE1" s="26">
        <v>1</v>
      </c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/>
      <c r="BP1" s="26">
        <v>1</v>
      </c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/>
      <c r="CA1" s="26">
        <v>1</v>
      </c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/>
      <c r="CL1" s="26">
        <v>1</v>
      </c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/>
      <c r="CW1" s="26">
        <v>1</v>
      </c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/>
      <c r="DH1" s="26">
        <v>1</v>
      </c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/>
      <c r="DS1" s="26">
        <v>1</v>
      </c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/>
      <c r="ED1" s="26">
        <v>1</v>
      </c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/>
    </row>
    <row r="2" spans="1:144" x14ac:dyDescent="0.15">
      <c r="A2" s="27" t="s">
        <v>44</v>
      </c>
      <c r="B2" s="27">
        <f>COLUMN()-1</f>
        <v>1</v>
      </c>
      <c r="C2" s="27">
        <f t="shared" ref="C2:BR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ref="BS2:ED2" si="1">COLUMN()-1</f>
        <v>70</v>
      </c>
      <c r="BT2" s="27">
        <f t="shared" si="1"/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ref="EE2:EN2" si="2">COLUMN()-1</f>
        <v>134</v>
      </c>
      <c r="EF2" s="27">
        <f t="shared" si="2"/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</row>
    <row r="3" spans="1:144" x14ac:dyDescent="0.15">
      <c r="A3" s="27" t="s">
        <v>45</v>
      </c>
      <c r="B3" s="28" t="s">
        <v>46</v>
      </c>
      <c r="C3" s="28" t="s">
        <v>47</v>
      </c>
      <c r="D3" s="28" t="s">
        <v>48</v>
      </c>
      <c r="E3" s="28" t="s">
        <v>49</v>
      </c>
      <c r="F3" s="28" t="s">
        <v>50</v>
      </c>
      <c r="G3" s="28" t="s">
        <v>51</v>
      </c>
      <c r="H3" s="75" t="s">
        <v>52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81" t="s">
        <v>53</v>
      </c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 t="s">
        <v>54</v>
      </c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</row>
    <row r="4" spans="1:144" x14ac:dyDescent="0.15">
      <c r="A4" s="27" t="s">
        <v>55</v>
      </c>
      <c r="B4" s="29"/>
      <c r="C4" s="29"/>
      <c r="D4" s="29"/>
      <c r="E4" s="29"/>
      <c r="F4" s="29"/>
      <c r="G4" s="29"/>
      <c r="H4" s="78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74" t="s">
        <v>56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 t="s">
        <v>57</v>
      </c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 t="s">
        <v>58</v>
      </c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 t="s">
        <v>59</v>
      </c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 t="s">
        <v>60</v>
      </c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 t="s">
        <v>61</v>
      </c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 t="s">
        <v>62</v>
      </c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 t="s">
        <v>63</v>
      </c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 t="s">
        <v>64</v>
      </c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 t="s">
        <v>65</v>
      </c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 t="s">
        <v>66</v>
      </c>
      <c r="EE4" s="74"/>
      <c r="EF4" s="74"/>
      <c r="EG4" s="74"/>
      <c r="EH4" s="74"/>
      <c r="EI4" s="74"/>
      <c r="EJ4" s="74"/>
      <c r="EK4" s="74"/>
      <c r="EL4" s="74"/>
      <c r="EM4" s="74"/>
      <c r="EN4" s="74"/>
    </row>
    <row r="5" spans="1:144" x14ac:dyDescent="0.15">
      <c r="A5" s="27" t="s">
        <v>67</v>
      </c>
      <c r="B5" s="30"/>
      <c r="C5" s="30"/>
      <c r="D5" s="30"/>
      <c r="E5" s="30"/>
      <c r="F5" s="30"/>
      <c r="G5" s="30"/>
      <c r="H5" s="31" t="s">
        <v>68</v>
      </c>
      <c r="I5" s="31" t="s">
        <v>69</v>
      </c>
      <c r="J5" s="31" t="s">
        <v>70</v>
      </c>
      <c r="K5" s="31" t="s">
        <v>71</v>
      </c>
      <c r="L5" s="31" t="s">
        <v>72</v>
      </c>
      <c r="M5" s="31" t="s">
        <v>73</v>
      </c>
      <c r="N5" s="31" t="s">
        <v>74</v>
      </c>
      <c r="O5" s="31" t="s">
        <v>75</v>
      </c>
      <c r="P5" s="31" t="s">
        <v>76</v>
      </c>
      <c r="Q5" s="31" t="s">
        <v>77</v>
      </c>
      <c r="R5" s="31" t="s">
        <v>78</v>
      </c>
      <c r="S5" s="31" t="s">
        <v>79</v>
      </c>
      <c r="T5" s="31" t="s">
        <v>80</v>
      </c>
      <c r="U5" s="31" t="s">
        <v>81</v>
      </c>
      <c r="V5" s="31" t="s">
        <v>82</v>
      </c>
      <c r="W5" s="31" t="s">
        <v>83</v>
      </c>
      <c r="X5" s="31" t="s">
        <v>84</v>
      </c>
      <c r="Y5" s="31" t="s">
        <v>85</v>
      </c>
      <c r="Z5" s="31" t="s">
        <v>86</v>
      </c>
      <c r="AA5" s="31" t="s">
        <v>87</v>
      </c>
      <c r="AB5" s="31" t="s">
        <v>88</v>
      </c>
      <c r="AC5" s="31" t="s">
        <v>89</v>
      </c>
      <c r="AD5" s="31" t="s">
        <v>90</v>
      </c>
      <c r="AE5" s="31" t="s">
        <v>91</v>
      </c>
      <c r="AF5" s="31" t="s">
        <v>92</v>
      </c>
      <c r="AG5" s="31" t="s">
        <v>93</v>
      </c>
      <c r="AH5" s="31" t="s">
        <v>29</v>
      </c>
      <c r="AI5" s="31" t="s">
        <v>84</v>
      </c>
      <c r="AJ5" s="31" t="s">
        <v>85</v>
      </c>
      <c r="AK5" s="31" t="s">
        <v>86</v>
      </c>
      <c r="AL5" s="31" t="s">
        <v>87</v>
      </c>
      <c r="AM5" s="31" t="s">
        <v>88</v>
      </c>
      <c r="AN5" s="31" t="s">
        <v>89</v>
      </c>
      <c r="AO5" s="31" t="s">
        <v>90</v>
      </c>
      <c r="AP5" s="31" t="s">
        <v>91</v>
      </c>
      <c r="AQ5" s="31" t="s">
        <v>92</v>
      </c>
      <c r="AR5" s="31" t="s">
        <v>93</v>
      </c>
      <c r="AS5" s="31" t="s">
        <v>94</v>
      </c>
      <c r="AT5" s="31" t="s">
        <v>84</v>
      </c>
      <c r="AU5" s="31" t="s">
        <v>85</v>
      </c>
      <c r="AV5" s="31" t="s">
        <v>86</v>
      </c>
      <c r="AW5" s="31" t="s">
        <v>87</v>
      </c>
      <c r="AX5" s="31" t="s">
        <v>88</v>
      </c>
      <c r="AY5" s="31" t="s">
        <v>89</v>
      </c>
      <c r="AZ5" s="31" t="s">
        <v>90</v>
      </c>
      <c r="BA5" s="31" t="s">
        <v>91</v>
      </c>
      <c r="BB5" s="31" t="s">
        <v>92</v>
      </c>
      <c r="BC5" s="31" t="s">
        <v>93</v>
      </c>
      <c r="BD5" s="31" t="s">
        <v>94</v>
      </c>
      <c r="BE5" s="31" t="s">
        <v>84</v>
      </c>
      <c r="BF5" s="31" t="s">
        <v>85</v>
      </c>
      <c r="BG5" s="31" t="s">
        <v>86</v>
      </c>
      <c r="BH5" s="31" t="s">
        <v>87</v>
      </c>
      <c r="BI5" s="31" t="s">
        <v>88</v>
      </c>
      <c r="BJ5" s="31" t="s">
        <v>89</v>
      </c>
      <c r="BK5" s="31" t="s">
        <v>90</v>
      </c>
      <c r="BL5" s="31" t="s">
        <v>91</v>
      </c>
      <c r="BM5" s="31" t="s">
        <v>92</v>
      </c>
      <c r="BN5" s="31" t="s">
        <v>93</v>
      </c>
      <c r="BO5" s="31" t="s">
        <v>94</v>
      </c>
      <c r="BP5" s="31" t="s">
        <v>84</v>
      </c>
      <c r="BQ5" s="31" t="s">
        <v>85</v>
      </c>
      <c r="BR5" s="31" t="s">
        <v>86</v>
      </c>
      <c r="BS5" s="31" t="s">
        <v>87</v>
      </c>
      <c r="BT5" s="31" t="s">
        <v>88</v>
      </c>
      <c r="BU5" s="31" t="s">
        <v>89</v>
      </c>
      <c r="BV5" s="31" t="s">
        <v>90</v>
      </c>
      <c r="BW5" s="31" t="s">
        <v>91</v>
      </c>
      <c r="BX5" s="31" t="s">
        <v>92</v>
      </c>
      <c r="BY5" s="31" t="s">
        <v>93</v>
      </c>
      <c r="BZ5" s="31" t="s">
        <v>94</v>
      </c>
      <c r="CA5" s="31" t="s">
        <v>84</v>
      </c>
      <c r="CB5" s="31" t="s">
        <v>85</v>
      </c>
      <c r="CC5" s="31" t="s">
        <v>86</v>
      </c>
      <c r="CD5" s="31" t="s">
        <v>87</v>
      </c>
      <c r="CE5" s="31" t="s">
        <v>88</v>
      </c>
      <c r="CF5" s="31" t="s">
        <v>89</v>
      </c>
      <c r="CG5" s="31" t="s">
        <v>90</v>
      </c>
      <c r="CH5" s="31" t="s">
        <v>91</v>
      </c>
      <c r="CI5" s="31" t="s">
        <v>92</v>
      </c>
      <c r="CJ5" s="31" t="s">
        <v>93</v>
      </c>
      <c r="CK5" s="31" t="s">
        <v>94</v>
      </c>
      <c r="CL5" s="31" t="s">
        <v>84</v>
      </c>
      <c r="CM5" s="31" t="s">
        <v>85</v>
      </c>
      <c r="CN5" s="31" t="s">
        <v>86</v>
      </c>
      <c r="CO5" s="31" t="s">
        <v>87</v>
      </c>
      <c r="CP5" s="31" t="s">
        <v>88</v>
      </c>
      <c r="CQ5" s="31" t="s">
        <v>89</v>
      </c>
      <c r="CR5" s="31" t="s">
        <v>90</v>
      </c>
      <c r="CS5" s="31" t="s">
        <v>91</v>
      </c>
      <c r="CT5" s="31" t="s">
        <v>92</v>
      </c>
      <c r="CU5" s="31" t="s">
        <v>93</v>
      </c>
      <c r="CV5" s="31" t="s">
        <v>94</v>
      </c>
      <c r="CW5" s="31" t="s">
        <v>84</v>
      </c>
      <c r="CX5" s="31" t="s">
        <v>85</v>
      </c>
      <c r="CY5" s="31" t="s">
        <v>86</v>
      </c>
      <c r="CZ5" s="31" t="s">
        <v>87</v>
      </c>
      <c r="DA5" s="31" t="s">
        <v>88</v>
      </c>
      <c r="DB5" s="31" t="s">
        <v>89</v>
      </c>
      <c r="DC5" s="31" t="s">
        <v>90</v>
      </c>
      <c r="DD5" s="31" t="s">
        <v>91</v>
      </c>
      <c r="DE5" s="31" t="s">
        <v>92</v>
      </c>
      <c r="DF5" s="31" t="s">
        <v>93</v>
      </c>
      <c r="DG5" s="31" t="s">
        <v>94</v>
      </c>
      <c r="DH5" s="31" t="s">
        <v>84</v>
      </c>
      <c r="DI5" s="31" t="s">
        <v>85</v>
      </c>
      <c r="DJ5" s="31" t="s">
        <v>86</v>
      </c>
      <c r="DK5" s="31" t="s">
        <v>87</v>
      </c>
      <c r="DL5" s="31" t="s">
        <v>88</v>
      </c>
      <c r="DM5" s="31" t="s">
        <v>89</v>
      </c>
      <c r="DN5" s="31" t="s">
        <v>90</v>
      </c>
      <c r="DO5" s="31" t="s">
        <v>91</v>
      </c>
      <c r="DP5" s="31" t="s">
        <v>92</v>
      </c>
      <c r="DQ5" s="31" t="s">
        <v>93</v>
      </c>
      <c r="DR5" s="31" t="s">
        <v>94</v>
      </c>
      <c r="DS5" s="31" t="s">
        <v>84</v>
      </c>
      <c r="DT5" s="31" t="s">
        <v>85</v>
      </c>
      <c r="DU5" s="31" t="s">
        <v>86</v>
      </c>
      <c r="DV5" s="31" t="s">
        <v>87</v>
      </c>
      <c r="DW5" s="31" t="s">
        <v>88</v>
      </c>
      <c r="DX5" s="31" t="s">
        <v>89</v>
      </c>
      <c r="DY5" s="31" t="s">
        <v>90</v>
      </c>
      <c r="DZ5" s="31" t="s">
        <v>91</v>
      </c>
      <c r="EA5" s="31" t="s">
        <v>92</v>
      </c>
      <c r="EB5" s="31" t="s">
        <v>93</v>
      </c>
      <c r="EC5" s="31" t="s">
        <v>94</v>
      </c>
      <c r="ED5" s="31" t="s">
        <v>84</v>
      </c>
      <c r="EE5" s="31" t="s">
        <v>85</v>
      </c>
      <c r="EF5" s="31" t="s">
        <v>86</v>
      </c>
      <c r="EG5" s="31" t="s">
        <v>87</v>
      </c>
      <c r="EH5" s="31" t="s">
        <v>88</v>
      </c>
      <c r="EI5" s="31" t="s">
        <v>89</v>
      </c>
      <c r="EJ5" s="31" t="s">
        <v>90</v>
      </c>
      <c r="EK5" s="31" t="s">
        <v>91</v>
      </c>
      <c r="EL5" s="31" t="s">
        <v>92</v>
      </c>
      <c r="EM5" s="31" t="s">
        <v>93</v>
      </c>
      <c r="EN5" s="31" t="s">
        <v>94</v>
      </c>
    </row>
    <row r="6" spans="1:144" s="35" customFormat="1" x14ac:dyDescent="0.15">
      <c r="A6" s="27" t="s">
        <v>95</v>
      </c>
      <c r="B6" s="32">
        <f>B7</f>
        <v>2020</v>
      </c>
      <c r="C6" s="32">
        <f t="shared" ref="C6:W6" si="3">C7</f>
        <v>473561</v>
      </c>
      <c r="D6" s="32">
        <f t="shared" si="3"/>
        <v>47</v>
      </c>
      <c r="E6" s="32">
        <f t="shared" si="3"/>
        <v>1</v>
      </c>
      <c r="F6" s="32">
        <f t="shared" si="3"/>
        <v>0</v>
      </c>
      <c r="G6" s="32">
        <f t="shared" si="3"/>
        <v>0</v>
      </c>
      <c r="H6" s="32" t="str">
        <f t="shared" si="3"/>
        <v>沖縄県　渡名喜村</v>
      </c>
      <c r="I6" s="32" t="str">
        <f t="shared" si="3"/>
        <v>法非適用</v>
      </c>
      <c r="J6" s="32" t="str">
        <f t="shared" si="3"/>
        <v>水道事業</v>
      </c>
      <c r="K6" s="32" t="str">
        <f t="shared" si="3"/>
        <v>簡易水道事業</v>
      </c>
      <c r="L6" s="32" t="str">
        <f t="shared" si="3"/>
        <v>D4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100</v>
      </c>
      <c r="Q6" s="33">
        <f t="shared" si="3"/>
        <v>6040</v>
      </c>
      <c r="R6" s="33">
        <f t="shared" si="3"/>
        <v>345</v>
      </c>
      <c r="S6" s="33">
        <f t="shared" si="3"/>
        <v>3.87</v>
      </c>
      <c r="T6" s="33">
        <f t="shared" si="3"/>
        <v>89.15</v>
      </c>
      <c r="U6" s="33">
        <f t="shared" si="3"/>
        <v>330</v>
      </c>
      <c r="V6" s="33">
        <f t="shared" si="3"/>
        <v>3.84</v>
      </c>
      <c r="W6" s="33">
        <f t="shared" si="3"/>
        <v>85.94</v>
      </c>
      <c r="X6" s="34">
        <f>IF(X7="",NA(),X7)</f>
        <v>66.05</v>
      </c>
      <c r="Y6" s="34">
        <f t="shared" ref="Y6:AG6" si="4">IF(Y7="",NA(),Y7)</f>
        <v>91.19</v>
      </c>
      <c r="Z6" s="34">
        <f t="shared" si="4"/>
        <v>135.49</v>
      </c>
      <c r="AA6" s="34">
        <f t="shared" si="4"/>
        <v>121.77</v>
      </c>
      <c r="AB6" s="34">
        <f t="shared" si="4"/>
        <v>152.41999999999999</v>
      </c>
      <c r="AC6" s="34">
        <f t="shared" si="4"/>
        <v>72.11</v>
      </c>
      <c r="AD6" s="34">
        <f t="shared" si="4"/>
        <v>74.05</v>
      </c>
      <c r="AE6" s="34">
        <f t="shared" si="4"/>
        <v>73.25</v>
      </c>
      <c r="AF6" s="34">
        <f t="shared" si="4"/>
        <v>75.06</v>
      </c>
      <c r="AG6" s="34">
        <f t="shared" si="4"/>
        <v>73.22</v>
      </c>
      <c r="AH6" s="33" t="str">
        <f>IF(AH7="","",IF(AH7="-","【-】","【"&amp;SUBSTITUTE(TEXT(AH7,"#,##0.00"),"-","△")&amp;"】"))</f>
        <v>【78.36】</v>
      </c>
      <c r="AI6" s="33" t="e">
        <f>IF(AI7="",NA(),AI7)</f>
        <v>#N/A</v>
      </c>
      <c r="AJ6" s="33" t="e">
        <f t="shared" ref="AJ6:AR6" si="5">IF(AJ7="",NA(),AJ7)</f>
        <v>#N/A</v>
      </c>
      <c r="AK6" s="33" t="e">
        <f t="shared" si="5"/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str">
        <f>IF(AS7="","",IF(AS7="-","【-】","【"&amp;SUBSTITUTE(TEXT(AS7,"#,##0.00"),"-","△")&amp;"】"))</f>
        <v/>
      </c>
      <c r="AT6" s="33" t="e">
        <f>IF(AT7="",NA(),AT7)</f>
        <v>#N/A</v>
      </c>
      <c r="AU6" s="33" t="e">
        <f t="shared" ref="AU6:BC6" si="6">IF(AU7="",NA(),AU7)</f>
        <v>#N/A</v>
      </c>
      <c r="AV6" s="33" t="e">
        <f t="shared" si="6"/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str">
        <f>IF(BD7="","",IF(BD7="-","【-】","【"&amp;SUBSTITUTE(TEXT(BD7,"#,##0.00"),"-","△")&amp;"】"))</f>
        <v/>
      </c>
      <c r="BE6" s="34">
        <f>IF(BE7="",NA(),BE7)</f>
        <v>888.19</v>
      </c>
      <c r="BF6" s="34">
        <f t="shared" ref="BF6:BN6" si="7">IF(BF7="",NA(),BF7)</f>
        <v>862.85</v>
      </c>
      <c r="BG6" s="34">
        <f t="shared" si="7"/>
        <v>805.03</v>
      </c>
      <c r="BH6" s="34">
        <f t="shared" si="7"/>
        <v>972.05</v>
      </c>
      <c r="BI6" s="34">
        <f t="shared" si="7"/>
        <v>848.69</v>
      </c>
      <c r="BJ6" s="34">
        <f t="shared" si="7"/>
        <v>1595.62</v>
      </c>
      <c r="BK6" s="34">
        <f t="shared" si="7"/>
        <v>1302.33</v>
      </c>
      <c r="BL6" s="34">
        <f t="shared" si="7"/>
        <v>1274.21</v>
      </c>
      <c r="BM6" s="34">
        <f t="shared" si="7"/>
        <v>1183.92</v>
      </c>
      <c r="BN6" s="34">
        <f t="shared" si="7"/>
        <v>1128.72</v>
      </c>
      <c r="BO6" s="33" t="str">
        <f>IF(BO7="","",IF(BO7="-","【-】","【"&amp;SUBSTITUTE(TEXT(BO7,"#,##0.00"),"-","△")&amp;"】"))</f>
        <v>【949.15】</v>
      </c>
      <c r="BP6" s="34">
        <f>IF(BP7="",NA(),BP7)</f>
        <v>29.45</v>
      </c>
      <c r="BQ6" s="34">
        <f t="shared" ref="BQ6:BY6" si="8">IF(BQ7="",NA(),BQ7)</f>
        <v>38.450000000000003</v>
      </c>
      <c r="BR6" s="34">
        <f t="shared" si="8"/>
        <v>41.48</v>
      </c>
      <c r="BS6" s="34">
        <f t="shared" si="8"/>
        <v>28.33</v>
      </c>
      <c r="BT6" s="34">
        <f t="shared" si="8"/>
        <v>31.22</v>
      </c>
      <c r="BU6" s="34">
        <f t="shared" si="8"/>
        <v>37.92</v>
      </c>
      <c r="BV6" s="34">
        <f t="shared" si="8"/>
        <v>40.89</v>
      </c>
      <c r="BW6" s="34">
        <f t="shared" si="8"/>
        <v>41.25</v>
      </c>
      <c r="BX6" s="34">
        <f t="shared" si="8"/>
        <v>42.5</v>
      </c>
      <c r="BY6" s="34">
        <f t="shared" si="8"/>
        <v>41.84</v>
      </c>
      <c r="BZ6" s="33" t="str">
        <f>IF(BZ7="","",IF(BZ7="-","【-】","【"&amp;SUBSTITUTE(TEXT(BZ7,"#,##0.00"),"-","△")&amp;"】"))</f>
        <v>【55.87】</v>
      </c>
      <c r="CA6" s="34">
        <f>IF(CA7="",NA(),CA7)</f>
        <v>912.76</v>
      </c>
      <c r="CB6" s="34">
        <f t="shared" ref="CB6:CJ6" si="9">IF(CB7="",NA(),CB7)</f>
        <v>685.71</v>
      </c>
      <c r="CC6" s="34">
        <f t="shared" si="9"/>
        <v>769.57</v>
      </c>
      <c r="CD6" s="34">
        <f t="shared" si="9"/>
        <v>1053.5899999999999</v>
      </c>
      <c r="CE6" s="34">
        <f t="shared" si="9"/>
        <v>1093.46</v>
      </c>
      <c r="CF6" s="34">
        <f t="shared" si="9"/>
        <v>423.18</v>
      </c>
      <c r="CG6" s="34">
        <f t="shared" si="9"/>
        <v>383.2</v>
      </c>
      <c r="CH6" s="34">
        <f t="shared" si="9"/>
        <v>383.25</v>
      </c>
      <c r="CI6" s="34">
        <f t="shared" si="9"/>
        <v>377.72</v>
      </c>
      <c r="CJ6" s="34">
        <f t="shared" si="9"/>
        <v>390.47</v>
      </c>
      <c r="CK6" s="33" t="str">
        <f>IF(CK7="","",IF(CK7="-","【-】","【"&amp;SUBSTITUTE(TEXT(CK7,"#,##0.00"),"-","△")&amp;"】"))</f>
        <v>【288.19】</v>
      </c>
      <c r="CL6" s="34">
        <f>IF(CL7="",NA(),CL7)</f>
        <v>39.74</v>
      </c>
      <c r="CM6" s="34">
        <f t="shared" ref="CM6:CU6" si="10">IF(CM7="",NA(),CM7)</f>
        <v>53.54</v>
      </c>
      <c r="CN6" s="34">
        <f t="shared" si="10"/>
        <v>47.6</v>
      </c>
      <c r="CO6" s="34">
        <f t="shared" si="10"/>
        <v>44.82</v>
      </c>
      <c r="CP6" s="34">
        <f t="shared" si="10"/>
        <v>43.64</v>
      </c>
      <c r="CQ6" s="34">
        <f t="shared" si="10"/>
        <v>46.9</v>
      </c>
      <c r="CR6" s="34">
        <f t="shared" si="10"/>
        <v>47.95</v>
      </c>
      <c r="CS6" s="34">
        <f t="shared" si="10"/>
        <v>48.26</v>
      </c>
      <c r="CT6" s="34">
        <f t="shared" si="10"/>
        <v>48.01</v>
      </c>
      <c r="CU6" s="34">
        <f t="shared" si="10"/>
        <v>49.08</v>
      </c>
      <c r="CV6" s="33" t="str">
        <f>IF(CV7="","",IF(CV7="-","【-】","【"&amp;SUBSTITUTE(TEXT(CV7,"#,##0.00"),"-","△")&amp;"】"))</f>
        <v>【56.31】</v>
      </c>
      <c r="CW6" s="34">
        <f>IF(CW7="",NA(),CW7)</f>
        <v>92.13</v>
      </c>
      <c r="CX6" s="34">
        <f t="shared" ref="CX6:DF6" si="11">IF(CX7="",NA(),CX7)</f>
        <v>95.44</v>
      </c>
      <c r="CY6" s="34">
        <f t="shared" si="11"/>
        <v>98.17</v>
      </c>
      <c r="CZ6" s="34">
        <f t="shared" si="11"/>
        <v>96.91</v>
      </c>
      <c r="DA6" s="34">
        <f t="shared" si="11"/>
        <v>99.75</v>
      </c>
      <c r="DB6" s="34">
        <f t="shared" si="11"/>
        <v>74.63</v>
      </c>
      <c r="DC6" s="34">
        <f t="shared" si="11"/>
        <v>74.900000000000006</v>
      </c>
      <c r="DD6" s="34">
        <f t="shared" si="11"/>
        <v>72.72</v>
      </c>
      <c r="DE6" s="34">
        <f t="shared" si="11"/>
        <v>72.75</v>
      </c>
      <c r="DF6" s="34">
        <f t="shared" si="11"/>
        <v>71.27</v>
      </c>
      <c r="DG6" s="33" t="str">
        <f>IF(DG7="","",IF(DG7="-","【-】","【"&amp;SUBSTITUTE(TEXT(DG7,"#,##0.00"),"-","△")&amp;"】"))</f>
        <v>【71.88】</v>
      </c>
      <c r="DH6" s="33" t="e">
        <f>IF(DH7="",NA(),DH7)</f>
        <v>#N/A</v>
      </c>
      <c r="DI6" s="33" t="e">
        <f t="shared" ref="DI6:DQ6" si="12">IF(DI7="",NA(),DI7)</f>
        <v>#N/A</v>
      </c>
      <c r="DJ6" s="33" t="e">
        <f t="shared" si="12"/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str">
        <f>IF(DR7="","",IF(DR7="-","【-】","【"&amp;SUBSTITUTE(TEXT(DR7,"#,##0.00"),"-","△")&amp;"】"))</f>
        <v/>
      </c>
      <c r="DS6" s="33" t="e">
        <f>IF(DS7="",NA(),DS7)</f>
        <v>#N/A</v>
      </c>
      <c r="DT6" s="33" t="e">
        <f t="shared" ref="DT6:EB6" si="13">IF(DT7="",NA(),DT7)</f>
        <v>#N/A</v>
      </c>
      <c r="DU6" s="33" t="e">
        <f t="shared" si="13"/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str">
        <f>IF(EC7="","",IF(EC7="-","【-】","【"&amp;SUBSTITUTE(TEXT(EC7,"#,##0.00"),"-","△")&amp;"】"))</f>
        <v/>
      </c>
      <c r="ED6" s="33">
        <f>IF(ED7="",NA(),ED7)</f>
        <v>0</v>
      </c>
      <c r="EE6" s="33">
        <f t="shared" ref="EE6:EM6" si="14">IF(EE7="",NA(),EE7)</f>
        <v>0</v>
      </c>
      <c r="EF6" s="33">
        <f t="shared" si="14"/>
        <v>0</v>
      </c>
      <c r="EG6" s="33">
        <f t="shared" si="14"/>
        <v>0</v>
      </c>
      <c r="EH6" s="33">
        <f t="shared" si="14"/>
        <v>0</v>
      </c>
      <c r="EI6" s="34">
        <f t="shared" si="14"/>
        <v>0.78</v>
      </c>
      <c r="EJ6" s="34">
        <f t="shared" si="14"/>
        <v>0.56999999999999995</v>
      </c>
      <c r="EK6" s="34">
        <f t="shared" si="14"/>
        <v>0.62</v>
      </c>
      <c r="EL6" s="34">
        <f t="shared" si="14"/>
        <v>0.39</v>
      </c>
      <c r="EM6" s="34">
        <f t="shared" si="14"/>
        <v>0.61</v>
      </c>
      <c r="EN6" s="33" t="str">
        <f>IF(EN7="","",IF(EN7="-","【-】","【"&amp;SUBSTITUTE(TEXT(EN7,"#,##0.00"),"-","△")&amp;"】"))</f>
        <v>【0.80】</v>
      </c>
    </row>
    <row r="7" spans="1:144" s="35" customFormat="1" x14ac:dyDescent="0.15">
      <c r="A7" s="27"/>
      <c r="B7" s="36">
        <v>2020</v>
      </c>
      <c r="C7" s="36">
        <v>473561</v>
      </c>
      <c r="D7" s="36">
        <v>47</v>
      </c>
      <c r="E7" s="36">
        <v>1</v>
      </c>
      <c r="F7" s="36">
        <v>0</v>
      </c>
      <c r="G7" s="36">
        <v>0</v>
      </c>
      <c r="H7" s="36" t="s">
        <v>96</v>
      </c>
      <c r="I7" s="36" t="s">
        <v>97</v>
      </c>
      <c r="J7" s="36" t="s">
        <v>98</v>
      </c>
      <c r="K7" s="36" t="s">
        <v>99</v>
      </c>
      <c r="L7" s="36" t="s">
        <v>100</v>
      </c>
      <c r="M7" s="36" t="s">
        <v>101</v>
      </c>
      <c r="N7" s="37" t="s">
        <v>102</v>
      </c>
      <c r="O7" s="37" t="s">
        <v>103</v>
      </c>
      <c r="P7" s="37">
        <v>100</v>
      </c>
      <c r="Q7" s="37">
        <v>6040</v>
      </c>
      <c r="R7" s="37">
        <v>345</v>
      </c>
      <c r="S7" s="37">
        <v>3.87</v>
      </c>
      <c r="T7" s="37">
        <v>89.15</v>
      </c>
      <c r="U7" s="37">
        <v>330</v>
      </c>
      <c r="V7" s="37">
        <v>3.84</v>
      </c>
      <c r="W7" s="37">
        <v>85.94</v>
      </c>
      <c r="X7" s="37">
        <v>66.05</v>
      </c>
      <c r="Y7" s="37">
        <v>91.19</v>
      </c>
      <c r="Z7" s="37">
        <v>135.49</v>
      </c>
      <c r="AA7" s="37">
        <v>121.77</v>
      </c>
      <c r="AB7" s="37">
        <v>152.41999999999999</v>
      </c>
      <c r="AC7" s="37">
        <v>72.11</v>
      </c>
      <c r="AD7" s="37">
        <v>74.05</v>
      </c>
      <c r="AE7" s="37">
        <v>73.25</v>
      </c>
      <c r="AF7" s="37">
        <v>75.06</v>
      </c>
      <c r="AG7" s="37">
        <v>73.22</v>
      </c>
      <c r="AH7" s="37">
        <v>78.36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>
        <v>888.19</v>
      </c>
      <c r="BF7" s="37">
        <v>862.85</v>
      </c>
      <c r="BG7" s="37">
        <v>805.03</v>
      </c>
      <c r="BH7" s="37">
        <v>972.05</v>
      </c>
      <c r="BI7" s="37">
        <v>848.69</v>
      </c>
      <c r="BJ7" s="37">
        <v>1595.62</v>
      </c>
      <c r="BK7" s="37">
        <v>1302.33</v>
      </c>
      <c r="BL7" s="37">
        <v>1274.21</v>
      </c>
      <c r="BM7" s="37">
        <v>1183.92</v>
      </c>
      <c r="BN7" s="37">
        <v>1128.72</v>
      </c>
      <c r="BO7" s="37">
        <v>949.15</v>
      </c>
      <c r="BP7" s="37">
        <v>29.45</v>
      </c>
      <c r="BQ7" s="37">
        <v>38.450000000000003</v>
      </c>
      <c r="BR7" s="37">
        <v>41.48</v>
      </c>
      <c r="BS7" s="37">
        <v>28.33</v>
      </c>
      <c r="BT7" s="37">
        <v>31.22</v>
      </c>
      <c r="BU7" s="37">
        <v>37.92</v>
      </c>
      <c r="BV7" s="37">
        <v>40.89</v>
      </c>
      <c r="BW7" s="37">
        <v>41.25</v>
      </c>
      <c r="BX7" s="37">
        <v>42.5</v>
      </c>
      <c r="BY7" s="37">
        <v>41.84</v>
      </c>
      <c r="BZ7" s="37">
        <v>55.87</v>
      </c>
      <c r="CA7" s="37">
        <v>912.76</v>
      </c>
      <c r="CB7" s="37">
        <v>685.71</v>
      </c>
      <c r="CC7" s="37">
        <v>769.57</v>
      </c>
      <c r="CD7" s="37">
        <v>1053.5899999999999</v>
      </c>
      <c r="CE7" s="37">
        <v>1093.46</v>
      </c>
      <c r="CF7" s="37">
        <v>423.18</v>
      </c>
      <c r="CG7" s="37">
        <v>383.2</v>
      </c>
      <c r="CH7" s="37">
        <v>383.25</v>
      </c>
      <c r="CI7" s="37">
        <v>377.72</v>
      </c>
      <c r="CJ7" s="37">
        <v>390.47</v>
      </c>
      <c r="CK7" s="37">
        <v>288.19</v>
      </c>
      <c r="CL7" s="37">
        <v>39.74</v>
      </c>
      <c r="CM7" s="37">
        <v>53.54</v>
      </c>
      <c r="CN7" s="37">
        <v>47.6</v>
      </c>
      <c r="CO7" s="37">
        <v>44.82</v>
      </c>
      <c r="CP7" s="37">
        <v>43.64</v>
      </c>
      <c r="CQ7" s="37">
        <v>46.9</v>
      </c>
      <c r="CR7" s="37">
        <v>47.95</v>
      </c>
      <c r="CS7" s="37">
        <v>48.26</v>
      </c>
      <c r="CT7" s="37">
        <v>48.01</v>
      </c>
      <c r="CU7" s="37">
        <v>49.08</v>
      </c>
      <c r="CV7" s="37">
        <v>56.31</v>
      </c>
      <c r="CW7" s="37">
        <v>92.13</v>
      </c>
      <c r="CX7" s="37">
        <v>95.44</v>
      </c>
      <c r="CY7" s="37">
        <v>98.17</v>
      </c>
      <c r="CZ7" s="37">
        <v>96.91</v>
      </c>
      <c r="DA7" s="37">
        <v>99.75</v>
      </c>
      <c r="DB7" s="37">
        <v>74.63</v>
      </c>
      <c r="DC7" s="37">
        <v>74.900000000000006</v>
      </c>
      <c r="DD7" s="37">
        <v>72.72</v>
      </c>
      <c r="DE7" s="37">
        <v>72.75</v>
      </c>
      <c r="DF7" s="37">
        <v>71.27</v>
      </c>
      <c r="DG7" s="37">
        <v>71.88</v>
      </c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>
        <v>0</v>
      </c>
      <c r="EE7" s="37">
        <v>0</v>
      </c>
      <c r="EF7" s="37">
        <v>0</v>
      </c>
      <c r="EG7" s="37">
        <v>0</v>
      </c>
      <c r="EH7" s="37">
        <v>0</v>
      </c>
      <c r="EI7" s="37">
        <v>0.78</v>
      </c>
      <c r="EJ7" s="37">
        <v>0.56999999999999995</v>
      </c>
      <c r="EK7" s="37">
        <v>0.62</v>
      </c>
      <c r="EL7" s="37">
        <v>0.39</v>
      </c>
      <c r="EM7" s="37">
        <v>0.61</v>
      </c>
      <c r="EN7" s="37">
        <v>0.8</v>
      </c>
    </row>
    <row r="8" spans="1:144" x14ac:dyDescent="0.15"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</row>
    <row r="9" spans="1:144" x14ac:dyDescent="0.15">
      <c r="A9" s="39"/>
      <c r="B9" s="39" t="s">
        <v>104</v>
      </c>
      <c r="C9" s="39" t="s">
        <v>105</v>
      </c>
      <c r="D9" s="39" t="s">
        <v>106</v>
      </c>
      <c r="E9" s="39" t="s">
        <v>107</v>
      </c>
      <c r="F9" s="39" t="s">
        <v>108</v>
      </c>
      <c r="X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4" x14ac:dyDescent="0.15">
      <c r="A10" s="39" t="s">
        <v>46</v>
      </c>
      <c r="B10" s="40">
        <f t="shared" ref="B10:D10" si="15">DATEVALUE($B7+12-B11&amp;"/1/"&amp;B12)</f>
        <v>46753</v>
      </c>
      <c r="C10" s="40">
        <f t="shared" si="15"/>
        <v>47119</v>
      </c>
      <c r="D10" s="40">
        <f t="shared" si="15"/>
        <v>47484</v>
      </c>
      <c r="E10" s="41">
        <f>DATEVALUE($B7+12-E11&amp;"/1/"&amp;E12)</f>
        <v>47849</v>
      </c>
      <c r="F10" s="41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2022-01-25T02:26:21Z</cp:lastPrinted>
  <dcterms:created xsi:type="dcterms:W3CDTF">2021-12-03T07:05:54Z</dcterms:created>
  <dcterms:modified xsi:type="dcterms:W3CDTF">2022-02-07T01:11:45Z</dcterms:modified>
  <cp:category/>
</cp:coreProperties>
</file>