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89EADB9-0AFB-4C81-9A2A-6AF9212F9167}" xr6:coauthVersionLast="47" xr6:coauthVersionMax="47" xr10:uidLastSave="{00000000-0000-0000-0000-000000000000}"/>
  <workbookProtection workbookAlgorithmName="SHA-512" workbookHashValue="p9+2rK7CjI3YpsLOn1q7c4EW9Baw5aLBEMdy3Q8Kr+QYSKeOYrIsTqfshHhQTQzMej+HSYFWuQK+Zvu23XSmqw==" workbookSaltValue="mxRG8hbjdMYTrZBMELoRVQ==" workbookSpinCount="100000" lockStructure="1"/>
  <bookViews>
    <workbookView xWindow="-108" yWindow="-108" windowWidth="23256" windowHeight="12456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O85" i="4" s="1"/>
  <c r="EM6" i="5"/>
  <c r="EL6" i="5"/>
  <c r="EK6" i="5"/>
  <c r="EJ6" i="5"/>
  <c r="EI6" i="5"/>
  <c r="EH6" i="5"/>
  <c r="EG6" i="5"/>
  <c r="EF6" i="5"/>
  <c r="EE6" i="5"/>
  <c r="ED6" i="5"/>
  <c r="EC6" i="5"/>
  <c r="N85" i="4" s="1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F85" i="4" s="1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P10" i="4" s="1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M85" i="4"/>
  <c r="L85" i="4"/>
  <c r="J85" i="4"/>
  <c r="I85" i="4"/>
  <c r="H85" i="4"/>
  <c r="E85" i="4"/>
  <c r="BB10" i="4"/>
  <c r="AT10" i="4"/>
  <c r="AL10" i="4"/>
  <c r="W10" i="4"/>
  <c r="I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<sst xmlns="http://schemas.openxmlformats.org/spreadsheetml/2006/main" count="316" uniqueCount="113">
  <si>
    <t>経営比較分析表（令和6年度決算）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</si>
  <si>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</si>
  <si>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</si>
  <si>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</si>
  <si>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</si>
  <si>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</si>
  <si>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</si>
  <si>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</si>
  <si>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</si>
  <si>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</si>
  <si>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</si>
  <si>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</si>
  <si>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</si>
  <si>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</si>
  <si>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</si>
  <si>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</si>
  <si>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</si>
  <si>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</si>
  <si>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</si>
  <si>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</si>
  <si>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</si>
  <si>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</si>
  <si>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</si>
  <si>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</si>
  <si>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</si>
  <si>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</si>
  <si>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</si>
  <si>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</si>
  <si>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</si>
  <si>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</si>
  <si>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</si>
  <si>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</si>
  <si>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</si>
  <si>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</si>
  <si>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</si>
  <si>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</si>
  <si>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</si>
  <si>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</si>
  <si>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</si>
  <si>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</si>
  <si>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</si>
  <si>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</si>
  <si>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</si>
  <si>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</si>
  <si>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</si>
  <si>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</si>
  <si>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</si>
  <si>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</si>
  <si>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</si>
  <si>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</si>
  <si>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</si>
  <si>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</si>
  <si>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</si>
  <si>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</si>
  <si>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</si>
  <si>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</si>
  <si>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</si>
  <si>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</si>
  <si>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</si>
  <si>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</si>
  <si>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</si>
  <si>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</si>
  <si>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</si>
  <si>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</si>
  <si>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</si>
  <si>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</si>
  <si>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</si>
  <si>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</si>
  <si>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</si>
  <si>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</si>
  <si>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</si>
  <si>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</si>
  <si>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</si>
  <si>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</si>
  <si>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</si>
  <si>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</si>
  <si>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</si>
  <si>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</si>
  <si>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</si>
  <si>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</si>
  <si>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</si>
  <si>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</si>
  <si>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</si>
  <si>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</si>
  <si>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</si>
  <si>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</si>
  <si>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</si>
  <si>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</si>
  <si>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</si>
  <si>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</si>
  <si>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</si>
  <si>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</si>
  <si>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</si>
  <si>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沖縄県　渡名喜村</t>
  </si>
  <si>
    <t>法適用</t>
  </si>
  <si>
    <t>水道事業</t>
  </si>
  <si>
    <t>簡易水道事業</t>
  </si>
  <si>
    <t>C4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</si>
  <si>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</si>
  <si>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</si>
  <si>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</si>
  <si>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</si>
  <si>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</si>
  <si>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</si>
  <si>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</si>
  <si>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</si>
  <si>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</si>
  <si>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</si>
  <si>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</si>
  <si>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</si>
  <si>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全体として健全な経営運営が行われているが、一般会計からの繰入金は増額傾向であり、依存している状況が続いている。今後人口減少に伴う水道料の減少が見込まれることから、適切な料金水準への見直しについても検討が必要であると考える。
　令和6年度より公営企業会計へ移行しており、より財務状況を把握することで、水道の広域化や管路の耐震化を進め、維持費の見直しなどの経費縮小へ取り組み、経営の健全化を図り、安心・安全な水の提要を維持していきたい。</t>
    <rPh sb="114" eb="116">
      <t>レイワ</t>
    </rPh>
    <rPh sb="117" eb="119">
      <t>ネンド</t>
    </rPh>
    <phoneticPr fontId="4"/>
  </si>
  <si>
    <t>①経営収支比率
　R６年度経常収支比率は122.91％となり、健全経営の水準とされる100％を上回っており、内容に問題ない。
②累積欠損金比率
　累積欠損金比率は29.02％と類似団体平均と比較し△53.35となるなど、健全性に懸念ないものと考える。
③流動比率
　流動比率は374.01％となり、短期的な支払能力としては健全であると思慮する。
④企業債残高対給水収益比率
　企業債残高対事業規模比率は1471.87％と、類似団体平均値と比較すると高い比率となる。今後、新規企業債の発行を予定・検討しているため、比率の増加が見込まれる。
⑤料金回収率
　料金回収率は26.68％と、料金収入にて原価分が回収できていない状況が続いている。今後も収支状況の見直しを図っていく。
⑥給水原価
　類似団体と比較し＋738.14％となるなど、高い状況となる。今後も経費削減を検討していく。
⑦施設利用料
　類似団体と比較し9.55％上回っている状況となる。利用率変動が大きいことから、施設事故にも対応できるよう、一定の余裕確保のため、現状を維持する。
⑧有収率
　有収率は98.02％と高い水準を維持できている。今後も漏水事故発生抑制に努める。</t>
    <rPh sb="3" eb="7">
      <t>シュウシヒリツ</t>
    </rPh>
    <rPh sb="47" eb="49">
      <t>ウワマワ</t>
    </rPh>
    <rPh sb="54" eb="56">
      <t>ナイヨウ</t>
    </rPh>
    <rPh sb="57" eb="59">
      <t>モンダイ</t>
    </rPh>
    <rPh sb="64" eb="69">
      <t>ルイセキケッソンキン</t>
    </rPh>
    <rPh sb="69" eb="71">
      <t>ヒリツ</t>
    </rPh>
    <rPh sb="73" eb="75">
      <t>ルイセキ</t>
    </rPh>
    <rPh sb="75" eb="78">
      <t>ケッソンキン</t>
    </rPh>
    <rPh sb="78" eb="80">
      <t>ヒリツ</t>
    </rPh>
    <rPh sb="88" eb="92">
      <t>ルイジダンタイ</t>
    </rPh>
    <rPh sb="92" eb="94">
      <t>ヘイキン</t>
    </rPh>
    <rPh sb="95" eb="97">
      <t>ヒカク</t>
    </rPh>
    <rPh sb="110" eb="113">
      <t>ケンゼンセイ</t>
    </rPh>
    <rPh sb="114" eb="116">
      <t>ケネン</t>
    </rPh>
    <rPh sb="121" eb="122">
      <t>カンガ</t>
    </rPh>
    <rPh sb="127" eb="131">
      <t>リュウドウヒリツ</t>
    </rPh>
    <rPh sb="174" eb="177">
      <t>キギョウサイ</t>
    </rPh>
    <rPh sb="177" eb="179">
      <t>ザンダカ</t>
    </rPh>
    <rPh sb="179" eb="180">
      <t>タイ</t>
    </rPh>
    <rPh sb="180" eb="182">
      <t>キュウスイ</t>
    </rPh>
    <rPh sb="182" eb="184">
      <t>シュウエキ</t>
    </rPh>
    <rPh sb="184" eb="186">
      <t>ヒリツ</t>
    </rPh>
    <rPh sb="344" eb="348">
      <t>ルイジダンタイ</t>
    </rPh>
    <rPh sb="349" eb="351">
      <t>ヒカク</t>
    </rPh>
    <rPh sb="366" eb="367">
      <t>タカ</t>
    </rPh>
    <rPh sb="368" eb="370">
      <t>ジョウキョウ</t>
    </rPh>
    <rPh sb="374" eb="376">
      <t>コンゴ</t>
    </rPh>
    <rPh sb="377" eb="381">
      <t>ケイヒサクゲン</t>
    </rPh>
    <rPh sb="382" eb="384">
      <t>ケントウ</t>
    </rPh>
    <rPh sb="391" eb="396">
      <t>シセツリヨウリョウ</t>
    </rPh>
    <rPh sb="398" eb="402">
      <t>ルイジダンタイ</t>
    </rPh>
    <rPh sb="403" eb="405">
      <t>ヒカク</t>
    </rPh>
    <rPh sb="411" eb="413">
      <t>ウワマワ</t>
    </rPh>
    <rPh sb="417" eb="419">
      <t>ジョウキョウ</t>
    </rPh>
    <rPh sb="423" eb="426">
      <t>リヨウリツ</t>
    </rPh>
    <rPh sb="426" eb="428">
      <t>ヘンドウ</t>
    </rPh>
    <rPh sb="429" eb="430">
      <t>オオ</t>
    </rPh>
    <rPh sb="437" eb="439">
      <t>シセツ</t>
    </rPh>
    <rPh sb="439" eb="441">
      <t>ジコ</t>
    </rPh>
    <rPh sb="443" eb="445">
      <t>タイオウ</t>
    </rPh>
    <rPh sb="451" eb="453">
      <t>イッテイ</t>
    </rPh>
    <rPh sb="454" eb="456">
      <t>ヨユウ</t>
    </rPh>
    <rPh sb="456" eb="458">
      <t>カクホ</t>
    </rPh>
    <rPh sb="462" eb="464">
      <t>ゲンジョウ</t>
    </rPh>
    <rPh sb="465" eb="467">
      <t>イジ</t>
    </rPh>
    <rPh sb="472" eb="474">
      <t>ユウシュウ</t>
    </rPh>
    <rPh sb="474" eb="475">
      <t>リツ</t>
    </rPh>
    <rPh sb="477" eb="479">
      <t>ユウシュウ</t>
    </rPh>
    <rPh sb="479" eb="480">
      <t>リツ</t>
    </rPh>
    <rPh sb="488" eb="489">
      <t>タカ</t>
    </rPh>
    <rPh sb="490" eb="492">
      <t>スイジュン</t>
    </rPh>
    <rPh sb="493" eb="495">
      <t>イジ</t>
    </rPh>
    <rPh sb="501" eb="503">
      <t>コンゴ</t>
    </rPh>
    <rPh sb="504" eb="506">
      <t>ロウスイ</t>
    </rPh>
    <rPh sb="506" eb="508">
      <t>ジコ</t>
    </rPh>
    <rPh sb="508" eb="510">
      <t>ハッセイ</t>
    </rPh>
    <rPh sb="510" eb="512">
      <t>ヨクセイ</t>
    </rPh>
    <rPh sb="513" eb="514">
      <t>ツト</t>
    </rPh>
    <phoneticPr fontId="4"/>
  </si>
  <si>
    <t>①有形固定資産減価償却率
　有形固定資産減価償却率は8.17％と類似団体と比較し低い割合となっており、まだ老朽化は進んでいないと判断する。
②管路経年化率、③管路更新率
　管路経年化率、管渠更新率ともに0.00％となるなど、内容に懸念ないものと考える。
　昭和61年に布設した配水管路が布設から約40年経過しており、平成30年度より耐震化に優れた管路の更新を行っている。令和4年度に一部更新が完了し、今後も残りの更新を予定している。</t>
    <rPh sb="72" eb="74">
      <t>カンロ</t>
    </rPh>
    <rPh sb="74" eb="76">
      <t>ケイネン</t>
    </rPh>
    <rPh sb="76" eb="77">
      <t>カ</t>
    </rPh>
    <rPh sb="80" eb="82">
      <t>カンロ</t>
    </rPh>
    <rPh sb="82" eb="84">
      <t>コウシン</t>
    </rPh>
    <rPh sb="87" eb="89">
      <t>カンロ</t>
    </rPh>
    <rPh sb="89" eb="92">
      <t>ケイネンカ</t>
    </rPh>
    <rPh sb="92" eb="93">
      <t>リツ</t>
    </rPh>
    <rPh sb="94" eb="96">
      <t>カンキョ</t>
    </rPh>
    <rPh sb="96" eb="99">
      <t>コウシンリツ</t>
    </rPh>
    <rPh sb="113" eb="115">
      <t>ナイヨウ</t>
    </rPh>
    <rPh sb="116" eb="118">
      <t>ケネン</t>
    </rPh>
    <rPh sb="123" eb="124">
      <t>カンガ</t>
    </rPh>
    <rPh sb="129" eb="131">
      <t>ショウワ</t>
    </rPh>
    <rPh sb="133" eb="134">
      <t>ネン</t>
    </rPh>
    <rPh sb="135" eb="137">
      <t>フセツ</t>
    </rPh>
    <rPh sb="139" eb="143">
      <t>ハイスイカンロ</t>
    </rPh>
    <rPh sb="144" eb="146">
      <t>フセツ</t>
    </rPh>
    <rPh sb="148" eb="149">
      <t>ヤク</t>
    </rPh>
    <rPh sb="151" eb="152">
      <t>ネン</t>
    </rPh>
    <rPh sb="152" eb="154">
      <t>ケイカ</t>
    </rPh>
    <rPh sb="159" eb="161">
      <t>ヘイセイ</t>
    </rPh>
    <rPh sb="163" eb="165">
      <t>ネンド</t>
    </rPh>
    <rPh sb="167" eb="170">
      <t>タイシンカ</t>
    </rPh>
    <rPh sb="171" eb="172">
      <t>スグ</t>
    </rPh>
    <rPh sb="174" eb="176">
      <t>カンロ</t>
    </rPh>
    <rPh sb="177" eb="179">
      <t>コウシン</t>
    </rPh>
    <rPh sb="180" eb="181">
      <t>オコナ</t>
    </rPh>
    <rPh sb="186" eb="188">
      <t>レイワ</t>
    </rPh>
    <rPh sb="189" eb="191">
      <t>ネンド</t>
    </rPh>
    <rPh sb="192" eb="196">
      <t>イチブコウシン</t>
    </rPh>
    <rPh sb="197" eb="199">
      <t>カンリョウ</t>
    </rPh>
    <rPh sb="201" eb="203">
      <t>コンゴ</t>
    </rPh>
    <rPh sb="204" eb="205">
      <t>ノコ</t>
    </rPh>
    <rPh sb="207" eb="209">
      <t>コウシン</t>
    </rPh>
    <rPh sb="210" eb="212">
      <t>ヨテイ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</si>
</sst>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8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16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16" fillId="0" borderId="10" xfId="0" applyFont="1" applyBorder="1" applyAlignment="1" applyProtection="1">
      <alignment horizontal="left" vertical="top" wrapText="1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7" fillId="0" borderId="9" xfId="0" applyFont="1" applyBorder="1" applyAlignment="1" applyProtection="1">
      <alignment horizontal="left" vertical="top" wrapText="1"/>
      <protection locked="0"/>
    </xf>
    <xf numFmtId="0" fontId="16" fillId="0" borderId="11" xfId="0" applyFont="1" applyBorder="1" applyAlignment="1" applyProtection="1">
      <alignment horizontal="left" vertical="top" wrapText="1"/>
      <protection locked="0"/>
    </xf>
    <xf numFmtId="0" fontId="16" fillId="0" borderId="1" xfId="0" applyFont="1" applyBorder="1" applyAlignment="1" applyProtection="1">
      <alignment horizontal="left" vertical="top" wrapText="1"/>
      <protection locked="0"/>
    </xf>
    <xf numFmtId="0" fontId="16" fillId="0" borderId="12" xfId="0" applyFont="1" applyBorder="1" applyAlignment="1" applyProtection="1">
      <alignment horizontal="left" vertical="top" wrapText="1"/>
      <protection locked="0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2" borderId="4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FD-4258-9C31-A932A9DCB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FD-4258-9C31-A932A9DCB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38.74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35-44C7-81B6-24CFF618A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29.19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35-44C7-81B6-24CFF618A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98.02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05-474C-B447-7C43B639C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66.040000000000006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05-474C-B447-7C43B639C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122.91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6A-4CE3-AA37-D4029D506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102.26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6A-4CE3-AA37-D4029D506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F6-4348-9D36-D90BEA472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28.04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6-4348-9D36-D90BEA472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CF-44AF-A203-04077A334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F-44AF-A203-04077A334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データ!$AI$6:$AM$6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29.02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F-4A82-88D4-D17C87B3D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82.37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5F-4A82-88D4-D17C87B3D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374.01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EA-40E5-862C-9E2E44383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EA-40E5-862C-9E2E44383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1471.87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17-46BD-98C0-9B1C678F3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1398.03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17-46BD-98C0-9B1C678F3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26.68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6A-4BDE-98A6-B4946EC64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39.15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6A-4BDE-98A6-B4946EC64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1130.95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F5-4FD0-8162-18C98933C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392.81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F5-4FD0-8162-18C98933C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【26.96】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【142.39】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【1,043.36】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【48.33】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【285.60】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【35.50】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="70" zoomScaleNormal="70" workbookViewId="0">
      <selection activeCell="BL16" sqref="BL16:BZ44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79" t="s">
        <v>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</row>
    <row r="3" spans="1:78" ht="9.75" customHeight="1" x14ac:dyDescent="0.2">
      <c r="A3" s="2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</row>
    <row r="4" spans="1:78" ht="9.75" customHeight="1" x14ac:dyDescent="0.2">
      <c r="A4" s="2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80" t="str">
        <f>データ!H6</f>
        <v>沖縄県　渡名喜村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1"/>
      <c r="AE6" s="81"/>
      <c r="AF6" s="81"/>
      <c r="AG6" s="81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47" t="s">
        <v>1</v>
      </c>
      <c r="C7" s="48"/>
      <c r="D7" s="48"/>
      <c r="E7" s="48"/>
      <c r="F7" s="48"/>
      <c r="G7" s="48"/>
      <c r="H7" s="48"/>
      <c r="I7" s="47" t="s">
        <v>2</v>
      </c>
      <c r="J7" s="48"/>
      <c r="K7" s="48"/>
      <c r="L7" s="48"/>
      <c r="M7" s="48"/>
      <c r="N7" s="48"/>
      <c r="O7" s="70"/>
      <c r="P7" s="49" t="s">
        <v>3</v>
      </c>
      <c r="Q7" s="49"/>
      <c r="R7" s="49"/>
      <c r="S7" s="49"/>
      <c r="T7" s="49"/>
      <c r="U7" s="49"/>
      <c r="V7" s="49"/>
      <c r="W7" s="49" t="s">
        <v>4</v>
      </c>
      <c r="X7" s="49"/>
      <c r="Y7" s="49"/>
      <c r="Z7" s="49"/>
      <c r="AA7" s="49"/>
      <c r="AB7" s="49"/>
      <c r="AC7" s="49"/>
      <c r="AD7" s="49" t="s">
        <v>5</v>
      </c>
      <c r="AE7" s="49"/>
      <c r="AF7" s="49"/>
      <c r="AG7" s="49"/>
      <c r="AH7" s="49"/>
      <c r="AI7" s="49"/>
      <c r="AJ7" s="49"/>
      <c r="AK7" s="2"/>
      <c r="AL7" s="49" t="s">
        <v>6</v>
      </c>
      <c r="AM7" s="49"/>
      <c r="AN7" s="49"/>
      <c r="AO7" s="49"/>
      <c r="AP7" s="49"/>
      <c r="AQ7" s="49"/>
      <c r="AR7" s="49"/>
      <c r="AS7" s="49"/>
      <c r="AT7" s="47" t="s">
        <v>7</v>
      </c>
      <c r="AU7" s="48"/>
      <c r="AV7" s="48"/>
      <c r="AW7" s="48"/>
      <c r="AX7" s="48"/>
      <c r="AY7" s="48"/>
      <c r="AZ7" s="48"/>
      <c r="BA7" s="48"/>
      <c r="BB7" s="49" t="s">
        <v>8</v>
      </c>
      <c r="BC7" s="49"/>
      <c r="BD7" s="49"/>
      <c r="BE7" s="49"/>
      <c r="BF7" s="49"/>
      <c r="BG7" s="49"/>
      <c r="BH7" s="49"/>
      <c r="BI7" s="49"/>
      <c r="BJ7" s="3"/>
      <c r="BK7" s="3"/>
      <c r="BL7" s="82" t="s">
        <v>9</v>
      </c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4"/>
    </row>
    <row r="8" spans="1:78" ht="18.75" customHeight="1" x14ac:dyDescent="0.2">
      <c r="A8" s="2"/>
      <c r="B8" s="75" t="str">
        <f>データ!$I$6</f>
        <v>法適用</v>
      </c>
      <c r="C8" s="76"/>
      <c r="D8" s="76"/>
      <c r="E8" s="76"/>
      <c r="F8" s="76"/>
      <c r="G8" s="76"/>
      <c r="H8" s="76"/>
      <c r="I8" s="75" t="str">
        <f>データ!$J$6</f>
        <v>水道事業</v>
      </c>
      <c r="J8" s="76"/>
      <c r="K8" s="76"/>
      <c r="L8" s="76"/>
      <c r="M8" s="76"/>
      <c r="N8" s="76"/>
      <c r="O8" s="77"/>
      <c r="P8" s="78" t="str">
        <f>データ!$K$6</f>
        <v>簡易水道事業</v>
      </c>
      <c r="Q8" s="78"/>
      <c r="R8" s="78"/>
      <c r="S8" s="78"/>
      <c r="T8" s="78"/>
      <c r="U8" s="78"/>
      <c r="V8" s="78"/>
      <c r="W8" s="78" t="str">
        <f>データ!$L$6</f>
        <v>C4</v>
      </c>
      <c r="X8" s="78"/>
      <c r="Y8" s="78"/>
      <c r="Z8" s="78"/>
      <c r="AA8" s="78"/>
      <c r="AB8" s="78"/>
      <c r="AC8" s="78"/>
      <c r="AD8" s="78" t="str">
        <f>データ!$M$6</f>
        <v>非設置</v>
      </c>
      <c r="AE8" s="78"/>
      <c r="AF8" s="78"/>
      <c r="AG8" s="78"/>
      <c r="AH8" s="78"/>
      <c r="AI8" s="78"/>
      <c r="AJ8" s="78"/>
      <c r="AK8" s="2"/>
      <c r="AL8" s="69">
        <f>データ!$R$6</f>
        <v>291</v>
      </c>
      <c r="AM8" s="69"/>
      <c r="AN8" s="69"/>
      <c r="AO8" s="69"/>
      <c r="AP8" s="69"/>
      <c r="AQ8" s="69"/>
      <c r="AR8" s="69"/>
      <c r="AS8" s="69"/>
      <c r="AT8" s="36">
        <f>データ!$S$6</f>
        <v>3.87</v>
      </c>
      <c r="AU8" s="37"/>
      <c r="AV8" s="37"/>
      <c r="AW8" s="37"/>
      <c r="AX8" s="37"/>
      <c r="AY8" s="37"/>
      <c r="AZ8" s="37"/>
      <c r="BA8" s="37"/>
      <c r="BB8" s="58">
        <f>データ!$T$6</f>
        <v>75.19</v>
      </c>
      <c r="BC8" s="58"/>
      <c r="BD8" s="58"/>
      <c r="BE8" s="58"/>
      <c r="BF8" s="58"/>
      <c r="BG8" s="58"/>
      <c r="BH8" s="58"/>
      <c r="BI8" s="58"/>
      <c r="BJ8" s="3"/>
      <c r="BK8" s="3"/>
      <c r="BL8" s="71" t="s">
        <v>10</v>
      </c>
      <c r="BM8" s="72"/>
      <c r="BN8" s="73" t="s">
        <v>11</v>
      </c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4"/>
    </row>
    <row r="9" spans="1:78" ht="18.75" customHeight="1" x14ac:dyDescent="0.2">
      <c r="A9" s="2"/>
      <c r="B9" s="47" t="s">
        <v>12</v>
      </c>
      <c r="C9" s="48"/>
      <c r="D9" s="48"/>
      <c r="E9" s="48"/>
      <c r="F9" s="48"/>
      <c r="G9" s="48"/>
      <c r="H9" s="48"/>
      <c r="I9" s="47" t="s">
        <v>13</v>
      </c>
      <c r="J9" s="48"/>
      <c r="K9" s="48"/>
      <c r="L9" s="48"/>
      <c r="M9" s="48"/>
      <c r="N9" s="48"/>
      <c r="O9" s="70"/>
      <c r="P9" s="49" t="s">
        <v>14</v>
      </c>
      <c r="Q9" s="49"/>
      <c r="R9" s="49"/>
      <c r="S9" s="49"/>
      <c r="T9" s="49"/>
      <c r="U9" s="49"/>
      <c r="V9" s="49"/>
      <c r="W9" s="49" t="s">
        <v>15</v>
      </c>
      <c r="X9" s="49"/>
      <c r="Y9" s="49"/>
      <c r="Z9" s="49"/>
      <c r="AA9" s="49"/>
      <c r="AB9" s="49"/>
      <c r="AC9" s="49"/>
      <c r="AD9" s="2"/>
      <c r="AE9" s="2"/>
      <c r="AF9" s="2"/>
      <c r="AG9" s="2"/>
      <c r="AH9" s="2"/>
      <c r="AI9" s="2"/>
      <c r="AJ9" s="2"/>
      <c r="AK9" s="2"/>
      <c r="AL9" s="49" t="s">
        <v>16</v>
      </c>
      <c r="AM9" s="49"/>
      <c r="AN9" s="49"/>
      <c r="AO9" s="49"/>
      <c r="AP9" s="49"/>
      <c r="AQ9" s="49"/>
      <c r="AR9" s="49"/>
      <c r="AS9" s="49"/>
      <c r="AT9" s="47" t="s">
        <v>17</v>
      </c>
      <c r="AU9" s="48"/>
      <c r="AV9" s="48"/>
      <c r="AW9" s="48"/>
      <c r="AX9" s="48"/>
      <c r="AY9" s="48"/>
      <c r="AZ9" s="48"/>
      <c r="BA9" s="48"/>
      <c r="BB9" s="49" t="s">
        <v>18</v>
      </c>
      <c r="BC9" s="49"/>
      <c r="BD9" s="49"/>
      <c r="BE9" s="49"/>
      <c r="BF9" s="49"/>
      <c r="BG9" s="49"/>
      <c r="BH9" s="49"/>
      <c r="BI9" s="49"/>
      <c r="BJ9" s="3"/>
      <c r="BK9" s="3"/>
      <c r="BL9" s="50" t="s">
        <v>19</v>
      </c>
      <c r="BM9" s="51"/>
      <c r="BN9" s="52" t="s">
        <v>20</v>
      </c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3"/>
    </row>
    <row r="10" spans="1:78" ht="18.75" customHeight="1" x14ac:dyDescent="0.2">
      <c r="A10" s="2"/>
      <c r="B10" s="36" t="str">
        <f>データ!$N$6</f>
        <v>-</v>
      </c>
      <c r="C10" s="37"/>
      <c r="D10" s="37"/>
      <c r="E10" s="37"/>
      <c r="F10" s="37"/>
      <c r="G10" s="37"/>
      <c r="H10" s="37"/>
      <c r="I10" s="36">
        <f>データ!$O$6</f>
        <v>68.06</v>
      </c>
      <c r="J10" s="37"/>
      <c r="K10" s="37"/>
      <c r="L10" s="37"/>
      <c r="M10" s="37"/>
      <c r="N10" s="37"/>
      <c r="O10" s="68"/>
      <c r="P10" s="58">
        <f>データ!$P$6</f>
        <v>100</v>
      </c>
      <c r="Q10" s="58"/>
      <c r="R10" s="58"/>
      <c r="S10" s="58"/>
      <c r="T10" s="58"/>
      <c r="U10" s="58"/>
      <c r="V10" s="58"/>
      <c r="W10" s="69">
        <f>データ!$Q$6</f>
        <v>6040</v>
      </c>
      <c r="X10" s="69"/>
      <c r="Y10" s="69"/>
      <c r="Z10" s="69"/>
      <c r="AA10" s="69"/>
      <c r="AB10" s="69"/>
      <c r="AC10" s="69"/>
      <c r="AD10" s="2"/>
      <c r="AE10" s="2"/>
      <c r="AF10" s="2"/>
      <c r="AG10" s="2"/>
      <c r="AH10" s="2"/>
      <c r="AI10" s="2"/>
      <c r="AJ10" s="2"/>
      <c r="AK10" s="2"/>
      <c r="AL10" s="69">
        <f>データ!$U$6</f>
        <v>270</v>
      </c>
      <c r="AM10" s="69"/>
      <c r="AN10" s="69"/>
      <c r="AO10" s="69"/>
      <c r="AP10" s="69"/>
      <c r="AQ10" s="69"/>
      <c r="AR10" s="69"/>
      <c r="AS10" s="69"/>
      <c r="AT10" s="36">
        <f>データ!$V$6</f>
        <v>3.84</v>
      </c>
      <c r="AU10" s="37"/>
      <c r="AV10" s="37"/>
      <c r="AW10" s="37"/>
      <c r="AX10" s="37"/>
      <c r="AY10" s="37"/>
      <c r="AZ10" s="37"/>
      <c r="BA10" s="37"/>
      <c r="BB10" s="58">
        <f>データ!$W$6</f>
        <v>70.31</v>
      </c>
      <c r="BC10" s="58"/>
      <c r="BD10" s="58"/>
      <c r="BE10" s="58"/>
      <c r="BF10" s="58"/>
      <c r="BG10" s="58"/>
      <c r="BH10" s="58"/>
      <c r="BI10" s="58"/>
      <c r="BJ10" s="2"/>
      <c r="BK10" s="2"/>
      <c r="BL10" s="59" t="s">
        <v>21</v>
      </c>
      <c r="BM10" s="60"/>
      <c r="BN10" s="61" t="s">
        <v>22</v>
      </c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2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3" t="s">
        <v>23</v>
      </c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63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</row>
    <row r="14" spans="1:78" ht="13.5" customHeight="1" x14ac:dyDescent="0.2">
      <c r="A14" s="2"/>
      <c r="B14" s="65" t="s">
        <v>24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7"/>
      <c r="BK14" s="2"/>
      <c r="BL14" s="30" t="s">
        <v>25</v>
      </c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2"/>
    </row>
    <row r="15" spans="1:78" ht="13.5" customHeight="1" x14ac:dyDescent="0.2">
      <c r="A15" s="2"/>
      <c r="B15" s="44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6"/>
      <c r="BK15" s="2"/>
      <c r="BL15" s="33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5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38" t="s">
        <v>111</v>
      </c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40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41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40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41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40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41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40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41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40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41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40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41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40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41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40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41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40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41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40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41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40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41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40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41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40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41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40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41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40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41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40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41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40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41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40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41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40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41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40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41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40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41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40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41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40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41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40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41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40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41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40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41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40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41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40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41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40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0" t="s">
        <v>26</v>
      </c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2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33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5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38" t="s">
        <v>112</v>
      </c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3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38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43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38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3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38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3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38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43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38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42"/>
      <c r="BZ52" s="43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38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42"/>
      <c r="BZ53" s="43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38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2"/>
      <c r="BZ54" s="43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38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42"/>
      <c r="BZ55" s="43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38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42"/>
      <c r="BZ56" s="43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38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42"/>
      <c r="BZ57" s="43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38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42"/>
      <c r="BZ58" s="43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38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42"/>
      <c r="BZ59" s="43"/>
    </row>
    <row r="60" spans="1:78" ht="13.5" customHeight="1" x14ac:dyDescent="0.2">
      <c r="A60" s="2"/>
      <c r="B60" s="44" t="s">
        <v>27</v>
      </c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6"/>
      <c r="BK60" s="2"/>
      <c r="BL60" s="38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42"/>
      <c r="BZ60" s="43"/>
    </row>
    <row r="61" spans="1:78" ht="13.5" customHeight="1" x14ac:dyDescent="0.2">
      <c r="A61" s="2"/>
      <c r="B61" s="44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6"/>
      <c r="BK61" s="2"/>
      <c r="BL61" s="38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42"/>
      <c r="BZ61" s="43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38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42"/>
      <c r="BZ62" s="43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8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42"/>
      <c r="BZ63" s="43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0" t="s">
        <v>28</v>
      </c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2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33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5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54" t="s">
        <v>110</v>
      </c>
      <c r="BM66" s="42"/>
      <c r="BN66" s="42"/>
      <c r="BO66" s="42"/>
      <c r="BP66" s="42"/>
      <c r="BQ66" s="42"/>
      <c r="BR66" s="42"/>
      <c r="BS66" s="42"/>
      <c r="BT66" s="42"/>
      <c r="BU66" s="42"/>
      <c r="BV66" s="42"/>
      <c r="BW66" s="42"/>
      <c r="BX66" s="42"/>
      <c r="BY66" s="42"/>
      <c r="BZ66" s="43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38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42"/>
      <c r="BZ67" s="43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38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42"/>
      <c r="BZ68" s="43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38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42"/>
      <c r="BX69" s="42"/>
      <c r="BY69" s="42"/>
      <c r="BZ69" s="43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38"/>
      <c r="BM70" s="42"/>
      <c r="BN70" s="42"/>
      <c r="BO70" s="42"/>
      <c r="BP70" s="42"/>
      <c r="BQ70" s="42"/>
      <c r="BR70" s="42"/>
      <c r="BS70" s="42"/>
      <c r="BT70" s="42"/>
      <c r="BU70" s="42"/>
      <c r="BV70" s="42"/>
      <c r="BW70" s="42"/>
      <c r="BX70" s="42"/>
      <c r="BY70" s="42"/>
      <c r="BZ70" s="43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38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42"/>
      <c r="BZ71" s="43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38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42"/>
      <c r="BY72" s="42"/>
      <c r="BZ72" s="43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38"/>
      <c r="BM73" s="42"/>
      <c r="BN73" s="42"/>
      <c r="BO73" s="42"/>
      <c r="BP73" s="42"/>
      <c r="BQ73" s="42"/>
      <c r="BR73" s="42"/>
      <c r="BS73" s="42"/>
      <c r="BT73" s="42"/>
      <c r="BU73" s="42"/>
      <c r="BV73" s="42"/>
      <c r="BW73" s="42"/>
      <c r="BX73" s="42"/>
      <c r="BY73" s="42"/>
      <c r="BZ73" s="43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38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42"/>
      <c r="BZ74" s="43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38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42"/>
      <c r="BZ75" s="43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38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42"/>
      <c r="BZ76" s="43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38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42"/>
      <c r="BZ77" s="43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38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42"/>
      <c r="BZ78" s="43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38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43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38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42"/>
      <c r="BZ80" s="43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38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42"/>
      <c r="BZ81" s="43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5"/>
      <c r="BM82" s="56"/>
      <c r="BN82" s="56"/>
      <c r="BO82" s="56"/>
      <c r="BP82" s="56"/>
      <c r="BQ82" s="56"/>
      <c r="BR82" s="56"/>
      <c r="BS82" s="56"/>
      <c r="BT82" s="56"/>
      <c r="BU82" s="56"/>
      <c r="BV82" s="56"/>
      <c r="BW82" s="56"/>
      <c r="BX82" s="56"/>
      <c r="BY82" s="56"/>
      <c r="BZ82" s="57"/>
    </row>
    <row r="83" spans="1:78" x14ac:dyDescent="0.2">
      <c r="C83" s="12"/>
    </row>
    <row r="84" spans="1:78" hidden="1" x14ac:dyDescent="0.2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2">
      <c r="B85" s="13"/>
      <c r="C85" s="13"/>
      <c r="D85" s="13"/>
      <c r="E85" s="13" t="str">
        <f>データ!AH6</f>
        <v>【102.02】</v>
      </c>
      <c r="F85" s="13" t="str">
        <f>データ!AS6</f>
        <v>【26.96】</v>
      </c>
      <c r="G85" s="13" t="str">
        <f>データ!BD6</f>
        <v>【142.39】</v>
      </c>
      <c r="H85" s="13" t="str">
        <f>データ!BO6</f>
        <v>【1,043.36】</v>
      </c>
      <c r="I85" s="13" t="str">
        <f>データ!BZ6</f>
        <v>【56.19】</v>
      </c>
      <c r="J85" s="13" t="str">
        <f>データ!CK6</f>
        <v>【285.60】</v>
      </c>
      <c r="K85" s="13" t="str">
        <f>データ!CV6</f>
        <v>【48.33】</v>
      </c>
      <c r="L85" s="13" t="str">
        <f>データ!DG6</f>
        <v>【70.34】</v>
      </c>
      <c r="M85" s="13" t="str">
        <f>データ!DR6</f>
        <v>【35.50】</v>
      </c>
      <c r="N85" s="13" t="str">
        <f>データ!EC6</f>
        <v>【16.16】</v>
      </c>
      <c r="O85" s="13" t="str">
        <f>データ!EN6</f>
        <v>【0.28】</v>
      </c>
    </row>
  </sheetData>
  <sheetProtection algorithmName="SHA-512" hashValue="YSr/TTc5sor0/GBaNZolpS/A5jmj0ixZm2J46FD/VwfX5yeCqH+FfWa4+WhFJJKQrTMsQpqMvH9QOFh5V9esUQ==" saltValue="dEjJHSghQURFj6sm3L1oWg==" spinCount="100000" sheet="1" objects="1" scenarios="1" formatCells="0" formatColumns="0" formatRows="0"/>
  <mergeCells count="48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L9:AS9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L64:BZ65"/>
    <mergeCell ref="AT10:BA10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4" x14ac:dyDescent="0.2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2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2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6" t="s">
        <v>50</v>
      </c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8"/>
      <c r="X3" s="92" t="s">
        <v>51</v>
      </c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 t="s">
        <v>52</v>
      </c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</row>
    <row r="4" spans="1:144" x14ac:dyDescent="0.2">
      <c r="A4" s="15" t="s">
        <v>53</v>
      </c>
      <c r="B4" s="17"/>
      <c r="C4" s="17"/>
      <c r="D4" s="17"/>
      <c r="E4" s="17"/>
      <c r="F4" s="17"/>
      <c r="G4" s="17"/>
      <c r="H4" s="89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1"/>
      <c r="X4" s="85" t="s">
        <v>54</v>
      </c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 t="s">
        <v>55</v>
      </c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 t="s">
        <v>56</v>
      </c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 t="s">
        <v>57</v>
      </c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 t="s">
        <v>58</v>
      </c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 t="s">
        <v>59</v>
      </c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 t="s">
        <v>60</v>
      </c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 t="s">
        <v>61</v>
      </c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 t="s">
        <v>62</v>
      </c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 t="s">
        <v>63</v>
      </c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 t="s">
        <v>64</v>
      </c>
      <c r="EE4" s="85"/>
      <c r="EF4" s="85"/>
      <c r="EG4" s="85"/>
      <c r="EH4" s="85"/>
      <c r="EI4" s="85"/>
      <c r="EJ4" s="85"/>
      <c r="EK4" s="85"/>
      <c r="EL4" s="85"/>
      <c r="EM4" s="85"/>
      <c r="EN4" s="85"/>
    </row>
    <row r="5" spans="1:144" x14ac:dyDescent="0.2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2">
      <c r="A6" s="15" t="s">
        <v>92</v>
      </c>
      <c r="B6" s="20">
        <f>B7</f>
        <v>2024</v>
      </c>
      <c r="C6" s="20">
        <f t="shared" ref="C6:W6" si="3">C7</f>
        <v>473561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5</v>
      </c>
      <c r="H6" s="20" t="str">
        <f t="shared" si="3"/>
        <v>沖縄県　渡名喜村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簡易水道事業</v>
      </c>
      <c r="L6" s="20" t="str">
        <f t="shared" si="3"/>
        <v>C4</v>
      </c>
      <c r="M6" s="20" t="str">
        <f t="shared" si="3"/>
        <v>非設置</v>
      </c>
      <c r="N6" s="21" t="str">
        <f t="shared" si="3"/>
        <v>-</v>
      </c>
      <c r="O6" s="21">
        <f t="shared" si="3"/>
        <v>68.06</v>
      </c>
      <c r="P6" s="21">
        <f t="shared" si="3"/>
        <v>100</v>
      </c>
      <c r="Q6" s="21">
        <f t="shared" si="3"/>
        <v>6040</v>
      </c>
      <c r="R6" s="21">
        <f t="shared" si="3"/>
        <v>291</v>
      </c>
      <c r="S6" s="21">
        <f t="shared" si="3"/>
        <v>3.87</v>
      </c>
      <c r="T6" s="21">
        <f t="shared" si="3"/>
        <v>75.19</v>
      </c>
      <c r="U6" s="21">
        <f t="shared" si="3"/>
        <v>270</v>
      </c>
      <c r="V6" s="21">
        <f t="shared" si="3"/>
        <v>3.84</v>
      </c>
      <c r="W6" s="21">
        <f t="shared" si="3"/>
        <v>70.31</v>
      </c>
      <c r="X6" s="22" t="str">
        <f>IF(X7="",NA(),X7)</f>
        <v>-</v>
      </c>
      <c r="Y6" s="22" t="str">
        <f t="shared" ref="Y6:AG6" si="4">IF(Y7="",NA(),Y7)</f>
        <v>-</v>
      </c>
      <c r="Z6" s="22" t="str">
        <f t="shared" si="4"/>
        <v>-</v>
      </c>
      <c r="AA6" s="22" t="str">
        <f t="shared" si="4"/>
        <v>-</v>
      </c>
      <c r="AB6" s="22">
        <f t="shared" si="4"/>
        <v>122.91</v>
      </c>
      <c r="AC6" s="22" t="str">
        <f t="shared" si="4"/>
        <v>-</v>
      </c>
      <c r="AD6" s="22" t="str">
        <f t="shared" si="4"/>
        <v>-</v>
      </c>
      <c r="AE6" s="22" t="str">
        <f t="shared" si="4"/>
        <v>-</v>
      </c>
      <c r="AF6" s="22" t="str">
        <f t="shared" si="4"/>
        <v>-</v>
      </c>
      <c r="AG6" s="22">
        <f t="shared" si="4"/>
        <v>102.26</v>
      </c>
      <c r="AH6" s="21" t="str">
        <f>IF(AH7="","",IF(AH7="-","【-】","【"&amp;SUBSTITUTE(TEXT(AH7,"#,##0.00"),"-","△")&amp;"】"))</f>
        <v>【102.02】</v>
      </c>
      <c r="AI6" s="22" t="str">
        <f>IF(AI7="",NA(),AI7)</f>
        <v>-</v>
      </c>
      <c r="AJ6" s="22" t="str">
        <f t="shared" ref="AJ6:AR6" si="5">IF(AJ7="",NA(),AJ7)</f>
        <v>-</v>
      </c>
      <c r="AK6" s="22" t="str">
        <f t="shared" si="5"/>
        <v>-</v>
      </c>
      <c r="AL6" s="22" t="str">
        <f t="shared" si="5"/>
        <v>-</v>
      </c>
      <c r="AM6" s="22">
        <f t="shared" si="5"/>
        <v>29.02</v>
      </c>
      <c r="AN6" s="22" t="str">
        <f t="shared" si="5"/>
        <v>-</v>
      </c>
      <c r="AO6" s="22" t="str">
        <f t="shared" si="5"/>
        <v>-</v>
      </c>
      <c r="AP6" s="22" t="str">
        <f t="shared" si="5"/>
        <v>-</v>
      </c>
      <c r="AQ6" s="22" t="str">
        <f t="shared" si="5"/>
        <v>-</v>
      </c>
      <c r="AR6" s="22">
        <f t="shared" si="5"/>
        <v>82.37</v>
      </c>
      <c r="AS6" s="21" t="str">
        <f>IF(AS7="","",IF(AS7="-","【-】","【"&amp;SUBSTITUTE(TEXT(AS7,"#,##0.00"),"-","△")&amp;"】"))</f>
        <v>【26.96】</v>
      </c>
      <c r="AT6" s="22" t="str">
        <f>IF(AT7="",NA(),AT7)</f>
        <v>-</v>
      </c>
      <c r="AU6" s="22" t="str">
        <f t="shared" ref="AU6:BC6" si="6">IF(AU7="",NA(),AU7)</f>
        <v>-</v>
      </c>
      <c r="AV6" s="22" t="str">
        <f t="shared" si="6"/>
        <v>-</v>
      </c>
      <c r="AW6" s="22" t="str">
        <f t="shared" si="6"/>
        <v>-</v>
      </c>
      <c r="AX6" s="22">
        <f t="shared" si="6"/>
        <v>374.01</v>
      </c>
      <c r="AY6" s="22" t="str">
        <f t="shared" si="6"/>
        <v>-</v>
      </c>
      <c r="AZ6" s="22" t="str">
        <f t="shared" si="6"/>
        <v>-</v>
      </c>
      <c r="BA6" s="22" t="str">
        <f t="shared" si="6"/>
        <v>-</v>
      </c>
      <c r="BB6" s="22" t="str">
        <f t="shared" si="6"/>
        <v>-</v>
      </c>
      <c r="BC6" s="22">
        <f t="shared" si="6"/>
        <v>101.6</v>
      </c>
      <c r="BD6" s="21" t="str">
        <f>IF(BD7="","",IF(BD7="-","【-】","【"&amp;SUBSTITUTE(TEXT(BD7,"#,##0.00"),"-","△")&amp;"】"))</f>
        <v>【142.39】</v>
      </c>
      <c r="BE6" s="22" t="str">
        <f>IF(BE7="",NA(),BE7)</f>
        <v>-</v>
      </c>
      <c r="BF6" s="22" t="str">
        <f t="shared" ref="BF6:BN6" si="7">IF(BF7="",NA(),BF7)</f>
        <v>-</v>
      </c>
      <c r="BG6" s="22" t="str">
        <f t="shared" si="7"/>
        <v>-</v>
      </c>
      <c r="BH6" s="22" t="str">
        <f t="shared" si="7"/>
        <v>-</v>
      </c>
      <c r="BI6" s="22">
        <f t="shared" si="7"/>
        <v>1471.87</v>
      </c>
      <c r="BJ6" s="22" t="str">
        <f t="shared" si="7"/>
        <v>-</v>
      </c>
      <c r="BK6" s="22" t="str">
        <f t="shared" si="7"/>
        <v>-</v>
      </c>
      <c r="BL6" s="22" t="str">
        <f t="shared" si="7"/>
        <v>-</v>
      </c>
      <c r="BM6" s="22" t="str">
        <f t="shared" si="7"/>
        <v>-</v>
      </c>
      <c r="BN6" s="22">
        <f t="shared" si="7"/>
        <v>1398.03</v>
      </c>
      <c r="BO6" s="21" t="str">
        <f>IF(BO7="","",IF(BO7="-","【-】","【"&amp;SUBSTITUTE(TEXT(BO7,"#,##0.00"),"-","△")&amp;"】"))</f>
        <v>【1,043.36】</v>
      </c>
      <c r="BP6" s="22" t="str">
        <f>IF(BP7="",NA(),BP7)</f>
        <v>-</v>
      </c>
      <c r="BQ6" s="22" t="str">
        <f t="shared" ref="BQ6:BY6" si="8">IF(BQ7="",NA(),BQ7)</f>
        <v>-</v>
      </c>
      <c r="BR6" s="22" t="str">
        <f t="shared" si="8"/>
        <v>-</v>
      </c>
      <c r="BS6" s="22" t="str">
        <f t="shared" si="8"/>
        <v>-</v>
      </c>
      <c r="BT6" s="22">
        <f t="shared" si="8"/>
        <v>26.68</v>
      </c>
      <c r="BU6" s="22" t="str">
        <f t="shared" si="8"/>
        <v>-</v>
      </c>
      <c r="BV6" s="22" t="str">
        <f t="shared" si="8"/>
        <v>-</v>
      </c>
      <c r="BW6" s="22" t="str">
        <f t="shared" si="8"/>
        <v>-</v>
      </c>
      <c r="BX6" s="22" t="str">
        <f t="shared" si="8"/>
        <v>-</v>
      </c>
      <c r="BY6" s="22">
        <f t="shared" si="8"/>
        <v>39.15</v>
      </c>
      <c r="BZ6" s="21" t="str">
        <f>IF(BZ7="","",IF(BZ7="-","【-】","【"&amp;SUBSTITUTE(TEXT(BZ7,"#,##0.00"),"-","△")&amp;"】"))</f>
        <v>【56.19】</v>
      </c>
      <c r="CA6" s="22" t="str">
        <f>IF(CA7="",NA(),CA7)</f>
        <v>-</v>
      </c>
      <c r="CB6" s="22" t="str">
        <f t="shared" ref="CB6:CJ6" si="9">IF(CB7="",NA(),CB7)</f>
        <v>-</v>
      </c>
      <c r="CC6" s="22" t="str">
        <f t="shared" si="9"/>
        <v>-</v>
      </c>
      <c r="CD6" s="22" t="str">
        <f t="shared" si="9"/>
        <v>-</v>
      </c>
      <c r="CE6" s="22">
        <f t="shared" si="9"/>
        <v>1130.95</v>
      </c>
      <c r="CF6" s="22" t="str">
        <f t="shared" si="9"/>
        <v>-</v>
      </c>
      <c r="CG6" s="22" t="str">
        <f t="shared" si="9"/>
        <v>-</v>
      </c>
      <c r="CH6" s="22" t="str">
        <f t="shared" si="9"/>
        <v>-</v>
      </c>
      <c r="CI6" s="22" t="str">
        <f t="shared" si="9"/>
        <v>-</v>
      </c>
      <c r="CJ6" s="22">
        <f t="shared" si="9"/>
        <v>392.81</v>
      </c>
      <c r="CK6" s="21" t="str">
        <f>IF(CK7="","",IF(CK7="-","【-】","【"&amp;SUBSTITUTE(TEXT(CK7,"#,##0.00"),"-","△")&amp;"】"))</f>
        <v>【285.60】</v>
      </c>
      <c r="CL6" s="22" t="str">
        <f>IF(CL7="",NA(),CL7)</f>
        <v>-</v>
      </c>
      <c r="CM6" s="22" t="str">
        <f t="shared" ref="CM6:CU6" si="10">IF(CM7="",NA(),CM7)</f>
        <v>-</v>
      </c>
      <c r="CN6" s="22" t="str">
        <f t="shared" si="10"/>
        <v>-</v>
      </c>
      <c r="CO6" s="22" t="str">
        <f t="shared" si="10"/>
        <v>-</v>
      </c>
      <c r="CP6" s="22">
        <f t="shared" si="10"/>
        <v>38.74</v>
      </c>
      <c r="CQ6" s="22" t="str">
        <f t="shared" si="10"/>
        <v>-</v>
      </c>
      <c r="CR6" s="22" t="str">
        <f t="shared" si="10"/>
        <v>-</v>
      </c>
      <c r="CS6" s="22" t="str">
        <f t="shared" si="10"/>
        <v>-</v>
      </c>
      <c r="CT6" s="22" t="str">
        <f t="shared" si="10"/>
        <v>-</v>
      </c>
      <c r="CU6" s="22">
        <f t="shared" si="10"/>
        <v>29.19</v>
      </c>
      <c r="CV6" s="21" t="str">
        <f>IF(CV7="","",IF(CV7="-","【-】","【"&amp;SUBSTITUTE(TEXT(CV7,"#,##0.00"),"-","△")&amp;"】"))</f>
        <v>【48.33】</v>
      </c>
      <c r="CW6" s="22" t="str">
        <f>IF(CW7="",NA(),CW7)</f>
        <v>-</v>
      </c>
      <c r="CX6" s="22" t="str">
        <f t="shared" ref="CX6:DF6" si="11">IF(CX7="",NA(),CX7)</f>
        <v>-</v>
      </c>
      <c r="CY6" s="22" t="str">
        <f t="shared" si="11"/>
        <v>-</v>
      </c>
      <c r="CZ6" s="22" t="str">
        <f t="shared" si="11"/>
        <v>-</v>
      </c>
      <c r="DA6" s="22">
        <f t="shared" si="11"/>
        <v>98.02</v>
      </c>
      <c r="DB6" s="22" t="str">
        <f t="shared" si="11"/>
        <v>-</v>
      </c>
      <c r="DC6" s="22" t="str">
        <f t="shared" si="11"/>
        <v>-</v>
      </c>
      <c r="DD6" s="22" t="str">
        <f t="shared" si="11"/>
        <v>-</v>
      </c>
      <c r="DE6" s="22" t="str">
        <f t="shared" si="11"/>
        <v>-</v>
      </c>
      <c r="DF6" s="22">
        <f t="shared" si="11"/>
        <v>66.040000000000006</v>
      </c>
      <c r="DG6" s="21" t="str">
        <f>IF(DG7="","",IF(DG7="-","【-】","【"&amp;SUBSTITUTE(TEXT(DG7,"#,##0.00"),"-","△")&amp;"】"))</f>
        <v>【70.34】</v>
      </c>
      <c r="DH6" s="22" t="str">
        <f>IF(DH7="",NA(),DH7)</f>
        <v>-</v>
      </c>
      <c r="DI6" s="22" t="str">
        <f t="shared" ref="DI6:DQ6" si="12">IF(DI7="",NA(),DI7)</f>
        <v>-</v>
      </c>
      <c r="DJ6" s="22" t="str">
        <f t="shared" si="12"/>
        <v>-</v>
      </c>
      <c r="DK6" s="22" t="str">
        <f t="shared" si="12"/>
        <v>-</v>
      </c>
      <c r="DL6" s="22">
        <f t="shared" si="12"/>
        <v>8.17</v>
      </c>
      <c r="DM6" s="22" t="str">
        <f t="shared" si="12"/>
        <v>-</v>
      </c>
      <c r="DN6" s="22" t="str">
        <f t="shared" si="12"/>
        <v>-</v>
      </c>
      <c r="DO6" s="22" t="str">
        <f t="shared" si="12"/>
        <v>-</v>
      </c>
      <c r="DP6" s="22" t="str">
        <f t="shared" si="12"/>
        <v>-</v>
      </c>
      <c r="DQ6" s="22">
        <f t="shared" si="12"/>
        <v>28.04</v>
      </c>
      <c r="DR6" s="21" t="str">
        <f>IF(DR7="","",IF(DR7="-","【-】","【"&amp;SUBSTITUTE(TEXT(DR7,"#,##0.00"),"-","△")&amp;"】"))</f>
        <v>【35.50】</v>
      </c>
      <c r="DS6" s="22" t="str">
        <f>IF(DS7="",NA(),DS7)</f>
        <v>-</v>
      </c>
      <c r="DT6" s="22" t="str">
        <f t="shared" ref="DT6:EB6" si="13">IF(DT7="",NA(),DT7)</f>
        <v>-</v>
      </c>
      <c r="DU6" s="22" t="str">
        <f t="shared" si="13"/>
        <v>-</v>
      </c>
      <c r="DV6" s="22" t="str">
        <f t="shared" si="13"/>
        <v>-</v>
      </c>
      <c r="DW6" s="21">
        <f t="shared" si="13"/>
        <v>0</v>
      </c>
      <c r="DX6" s="22" t="str">
        <f t="shared" si="13"/>
        <v>-</v>
      </c>
      <c r="DY6" s="22" t="str">
        <f t="shared" si="13"/>
        <v>-</v>
      </c>
      <c r="DZ6" s="22" t="str">
        <f t="shared" si="13"/>
        <v>-</v>
      </c>
      <c r="EA6" s="22" t="str">
        <f t="shared" si="13"/>
        <v>-</v>
      </c>
      <c r="EB6" s="22">
        <f t="shared" si="13"/>
        <v>11.15</v>
      </c>
      <c r="EC6" s="21" t="str">
        <f>IF(EC7="","",IF(EC7="-","【-】","【"&amp;SUBSTITUTE(TEXT(EC7,"#,##0.00"),"-","△")&amp;"】"))</f>
        <v>【16.16】</v>
      </c>
      <c r="ED6" s="22" t="str">
        <f>IF(ED7="",NA(),ED7)</f>
        <v>-</v>
      </c>
      <c r="EE6" s="22" t="str">
        <f t="shared" ref="EE6:EM6" si="14">IF(EE7="",NA(),EE7)</f>
        <v>-</v>
      </c>
      <c r="EF6" s="22" t="str">
        <f t="shared" si="14"/>
        <v>-</v>
      </c>
      <c r="EG6" s="22" t="str">
        <f t="shared" si="14"/>
        <v>-</v>
      </c>
      <c r="EH6" s="21">
        <f t="shared" si="14"/>
        <v>0</v>
      </c>
      <c r="EI6" s="22" t="str">
        <f t="shared" si="14"/>
        <v>-</v>
      </c>
      <c r="EJ6" s="22" t="str">
        <f t="shared" si="14"/>
        <v>-</v>
      </c>
      <c r="EK6" s="22" t="str">
        <f t="shared" si="14"/>
        <v>-</v>
      </c>
      <c r="EL6" s="22" t="str">
        <f t="shared" si="14"/>
        <v>-</v>
      </c>
      <c r="EM6" s="22">
        <f t="shared" si="14"/>
        <v>0.25</v>
      </c>
      <c r="EN6" s="21" t="str">
        <f>IF(EN7="","",IF(EN7="-","【-】","【"&amp;SUBSTITUTE(TEXT(EN7,"#,##0.00"),"-","△")&amp;"】"))</f>
        <v>【0.28】</v>
      </c>
    </row>
    <row r="7" spans="1:144" s="23" customFormat="1" x14ac:dyDescent="0.2">
      <c r="A7" s="15"/>
      <c r="B7" s="24">
        <v>2024</v>
      </c>
      <c r="C7" s="24">
        <v>473561</v>
      </c>
      <c r="D7" s="24">
        <v>46</v>
      </c>
      <c r="E7" s="24">
        <v>1</v>
      </c>
      <c r="F7" s="24">
        <v>0</v>
      </c>
      <c r="G7" s="24">
        <v>5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68.06</v>
      </c>
      <c r="P7" s="25">
        <v>100</v>
      </c>
      <c r="Q7" s="25">
        <v>6040</v>
      </c>
      <c r="R7" s="25">
        <v>291</v>
      </c>
      <c r="S7" s="25">
        <v>3.87</v>
      </c>
      <c r="T7" s="25">
        <v>75.19</v>
      </c>
      <c r="U7" s="25">
        <v>270</v>
      </c>
      <c r="V7" s="25">
        <v>3.84</v>
      </c>
      <c r="W7" s="25">
        <v>70.31</v>
      </c>
      <c r="X7" s="25" t="s">
        <v>99</v>
      </c>
      <c r="Y7" s="25" t="s">
        <v>99</v>
      </c>
      <c r="Z7" s="25" t="s">
        <v>99</v>
      </c>
      <c r="AA7" s="25" t="s">
        <v>99</v>
      </c>
      <c r="AB7" s="25">
        <v>122.91</v>
      </c>
      <c r="AC7" s="25" t="s">
        <v>99</v>
      </c>
      <c r="AD7" s="25" t="s">
        <v>99</v>
      </c>
      <c r="AE7" s="25" t="s">
        <v>99</v>
      </c>
      <c r="AF7" s="25" t="s">
        <v>99</v>
      </c>
      <c r="AG7" s="25">
        <v>102.26</v>
      </c>
      <c r="AH7" s="25">
        <v>102.02</v>
      </c>
      <c r="AI7" s="25" t="s">
        <v>99</v>
      </c>
      <c r="AJ7" s="25" t="s">
        <v>99</v>
      </c>
      <c r="AK7" s="25" t="s">
        <v>99</v>
      </c>
      <c r="AL7" s="25" t="s">
        <v>99</v>
      </c>
      <c r="AM7" s="25">
        <v>29.02</v>
      </c>
      <c r="AN7" s="25" t="s">
        <v>99</v>
      </c>
      <c r="AO7" s="25" t="s">
        <v>99</v>
      </c>
      <c r="AP7" s="25" t="s">
        <v>99</v>
      </c>
      <c r="AQ7" s="25" t="s">
        <v>99</v>
      </c>
      <c r="AR7" s="25">
        <v>82.37</v>
      </c>
      <c r="AS7" s="25">
        <v>26.96</v>
      </c>
      <c r="AT7" s="25" t="s">
        <v>99</v>
      </c>
      <c r="AU7" s="25" t="s">
        <v>99</v>
      </c>
      <c r="AV7" s="25" t="s">
        <v>99</v>
      </c>
      <c r="AW7" s="25" t="s">
        <v>99</v>
      </c>
      <c r="AX7" s="25">
        <v>374.01</v>
      </c>
      <c r="AY7" s="25" t="s">
        <v>99</v>
      </c>
      <c r="AZ7" s="25" t="s">
        <v>99</v>
      </c>
      <c r="BA7" s="25" t="s">
        <v>99</v>
      </c>
      <c r="BB7" s="25" t="s">
        <v>99</v>
      </c>
      <c r="BC7" s="25">
        <v>101.6</v>
      </c>
      <c r="BD7" s="25">
        <v>142.38999999999999</v>
      </c>
      <c r="BE7" s="25" t="s">
        <v>99</v>
      </c>
      <c r="BF7" s="25" t="s">
        <v>99</v>
      </c>
      <c r="BG7" s="25" t="s">
        <v>99</v>
      </c>
      <c r="BH7" s="25" t="s">
        <v>99</v>
      </c>
      <c r="BI7" s="25">
        <v>1471.87</v>
      </c>
      <c r="BJ7" s="25" t="s">
        <v>99</v>
      </c>
      <c r="BK7" s="25" t="s">
        <v>99</v>
      </c>
      <c r="BL7" s="25" t="s">
        <v>99</v>
      </c>
      <c r="BM7" s="25" t="s">
        <v>99</v>
      </c>
      <c r="BN7" s="25">
        <v>1398.03</v>
      </c>
      <c r="BO7" s="25">
        <v>1043.3599999999999</v>
      </c>
      <c r="BP7" s="25" t="s">
        <v>99</v>
      </c>
      <c r="BQ7" s="25" t="s">
        <v>99</v>
      </c>
      <c r="BR7" s="25" t="s">
        <v>99</v>
      </c>
      <c r="BS7" s="25" t="s">
        <v>99</v>
      </c>
      <c r="BT7" s="25">
        <v>26.68</v>
      </c>
      <c r="BU7" s="25" t="s">
        <v>99</v>
      </c>
      <c r="BV7" s="25" t="s">
        <v>99</v>
      </c>
      <c r="BW7" s="25" t="s">
        <v>99</v>
      </c>
      <c r="BX7" s="25" t="s">
        <v>99</v>
      </c>
      <c r="BY7" s="25">
        <v>39.15</v>
      </c>
      <c r="BZ7" s="25">
        <v>56.19</v>
      </c>
      <c r="CA7" s="25" t="s">
        <v>99</v>
      </c>
      <c r="CB7" s="25" t="s">
        <v>99</v>
      </c>
      <c r="CC7" s="25" t="s">
        <v>99</v>
      </c>
      <c r="CD7" s="25" t="s">
        <v>99</v>
      </c>
      <c r="CE7" s="25">
        <v>1130.95</v>
      </c>
      <c r="CF7" s="25" t="s">
        <v>99</v>
      </c>
      <c r="CG7" s="25" t="s">
        <v>99</v>
      </c>
      <c r="CH7" s="25" t="s">
        <v>99</v>
      </c>
      <c r="CI7" s="25" t="s">
        <v>99</v>
      </c>
      <c r="CJ7" s="25">
        <v>392.81</v>
      </c>
      <c r="CK7" s="25">
        <v>285.60000000000002</v>
      </c>
      <c r="CL7" s="25" t="s">
        <v>99</v>
      </c>
      <c r="CM7" s="25" t="s">
        <v>99</v>
      </c>
      <c r="CN7" s="25" t="s">
        <v>99</v>
      </c>
      <c r="CO7" s="25" t="s">
        <v>99</v>
      </c>
      <c r="CP7" s="25">
        <v>38.74</v>
      </c>
      <c r="CQ7" s="25" t="s">
        <v>99</v>
      </c>
      <c r="CR7" s="25" t="s">
        <v>99</v>
      </c>
      <c r="CS7" s="25" t="s">
        <v>99</v>
      </c>
      <c r="CT7" s="25" t="s">
        <v>99</v>
      </c>
      <c r="CU7" s="25">
        <v>29.19</v>
      </c>
      <c r="CV7" s="25">
        <v>48.33</v>
      </c>
      <c r="CW7" s="25" t="s">
        <v>99</v>
      </c>
      <c r="CX7" s="25" t="s">
        <v>99</v>
      </c>
      <c r="CY7" s="25" t="s">
        <v>99</v>
      </c>
      <c r="CZ7" s="25" t="s">
        <v>99</v>
      </c>
      <c r="DA7" s="25">
        <v>98.02</v>
      </c>
      <c r="DB7" s="25" t="s">
        <v>99</v>
      </c>
      <c r="DC7" s="25" t="s">
        <v>99</v>
      </c>
      <c r="DD7" s="25" t="s">
        <v>99</v>
      </c>
      <c r="DE7" s="25" t="s">
        <v>99</v>
      </c>
      <c r="DF7" s="25">
        <v>66.040000000000006</v>
      </c>
      <c r="DG7" s="25">
        <v>70.34</v>
      </c>
      <c r="DH7" s="25" t="s">
        <v>99</v>
      </c>
      <c r="DI7" s="25" t="s">
        <v>99</v>
      </c>
      <c r="DJ7" s="25" t="s">
        <v>99</v>
      </c>
      <c r="DK7" s="25" t="s">
        <v>99</v>
      </c>
      <c r="DL7" s="25">
        <v>8.17</v>
      </c>
      <c r="DM7" s="25" t="s">
        <v>99</v>
      </c>
      <c r="DN7" s="25" t="s">
        <v>99</v>
      </c>
      <c r="DO7" s="25" t="s">
        <v>99</v>
      </c>
      <c r="DP7" s="25" t="s">
        <v>99</v>
      </c>
      <c r="DQ7" s="25">
        <v>28.04</v>
      </c>
      <c r="DR7" s="25">
        <v>35.5</v>
      </c>
      <c r="DS7" s="25" t="s">
        <v>99</v>
      </c>
      <c r="DT7" s="25" t="s">
        <v>99</v>
      </c>
      <c r="DU7" s="25" t="s">
        <v>99</v>
      </c>
      <c r="DV7" s="25" t="s">
        <v>99</v>
      </c>
      <c r="DW7" s="25">
        <v>0</v>
      </c>
      <c r="DX7" s="25" t="s">
        <v>99</v>
      </c>
      <c r="DY7" s="25" t="s">
        <v>99</v>
      </c>
      <c r="DZ7" s="25" t="s">
        <v>99</v>
      </c>
      <c r="EA7" s="25" t="s">
        <v>99</v>
      </c>
      <c r="EB7" s="25">
        <v>11.15</v>
      </c>
      <c r="EC7" s="25">
        <v>16.16</v>
      </c>
      <c r="ED7" s="25" t="s">
        <v>99</v>
      </c>
      <c r="EE7" s="25" t="s">
        <v>99</v>
      </c>
      <c r="EF7" s="25" t="s">
        <v>99</v>
      </c>
      <c r="EG7" s="25" t="s">
        <v>99</v>
      </c>
      <c r="EH7" s="25">
        <v>0</v>
      </c>
      <c r="EI7" s="25" t="s">
        <v>99</v>
      </c>
      <c r="EJ7" s="25" t="s">
        <v>99</v>
      </c>
      <c r="EK7" s="25" t="s">
        <v>99</v>
      </c>
      <c r="EL7" s="25" t="s">
        <v>99</v>
      </c>
      <c r="EM7" s="25">
        <v>0.25</v>
      </c>
      <c r="EN7" s="25">
        <v>0.28000000000000003</v>
      </c>
    </row>
    <row r="8" spans="1:144" x14ac:dyDescent="0.2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2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2">
      <c r="A10" s="28" t="s">
        <v>44</v>
      </c>
      <c r="B10" s="29">
        <f>DATEVALUE($B7-B11&amp;"/1/"&amp;B12)</f>
        <v>37257</v>
      </c>
      <c r="C10" s="29">
        <f t="shared" ref="C10:F10" si="15">DATEVALUE($B7-C11&amp;"/1/"&amp;C12)</f>
        <v>37622</v>
      </c>
      <c r="D10" s="29">
        <f t="shared" si="15"/>
        <v>37987</v>
      </c>
      <c r="E10" s="29">
        <f t="shared" si="15"/>
        <v>38353</v>
      </c>
      <c r="F10" s="29">
        <f t="shared" si="15"/>
        <v>38718</v>
      </c>
    </row>
    <row r="11" spans="1:144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105</v>
      </c>
    </row>
    <row r="12" spans="1:144" x14ac:dyDescent="0.2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2">
      <c r="B13" t="s">
        <v>107</v>
      </c>
      <c r="C13" t="s">
        <v>108</v>
      </c>
      <c r="D13" t="s">
        <v>108</v>
      </c>
      <c r="E13" t="s">
        <v>108</v>
      </c>
      <c r="F13" t="s">
        <v>107</v>
      </c>
      <c r="G13" t="s">
        <v>109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株式会社ニコウ事務機5</cp:lastModifiedBy>
  <cp:lastPrinted>2026-01-21T06:44:40Z</cp:lastPrinted>
  <dcterms:created xsi:type="dcterms:W3CDTF">2025-12-12T09:25:51Z</dcterms:created>
  <dcterms:modified xsi:type="dcterms:W3CDTF">2026-01-21T08:00:29Z</dcterms:modified>
  <cp:category/>
</cp:coreProperties>
</file>