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ser\Desktop\徳元康志用\簡易水道事業\2025.01.27_経営分析の公表\"/>
    </mc:Choice>
  </mc:AlternateContent>
  <xr:revisionPtr revIDLastSave="0" documentId="8_{B155711C-CA15-4715-9BF9-7400F29EDD24}" xr6:coauthVersionLast="47" xr6:coauthVersionMax="47" xr10:uidLastSave="{00000000-0000-0000-0000-000000000000}"/>
  <workbookProtection workbookAlgorithmName="SHA-512" workbookHashValue="5bCVAqR+++gjeHeAetg4p4H+VvdlY/btVUX39MrzfUexxXhm8weiAQH21+n/UMNbqRnbQEoR6LxzDmYK/UMPLA==" workbookSaltValue="vW/UzfN6NML2UUD8cIMZMg==" workbookSpinCount="100000" lockStructure="1"/>
  <bookViews>
    <workbookView xWindow="-120" yWindow="-120" windowWidth="20730" windowHeight="110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E85" i="4"/>
  <c r="BB10" i="4"/>
  <c r="AT10" i="4"/>
  <c r="AL10" i="4"/>
  <c r="I10" i="4"/>
  <c r="B10" i="4"/>
  <c r="AT8" i="4"/>
  <c r="AL8" i="4"/>
  <c r="AD8" i="4"/>
  <c r="W8" i="4"/>
  <c r="P8" i="4"/>
  <c r="I8" i="4"/>
  <c r="B8" i="4"/>
  <c r="B6" i="4"/>
</calcChain>
</file>

<file path=xl/sharedStrings.xml><?xml version="1.0" encoding="utf-8"?>
<sst xmlns="http://schemas.openxmlformats.org/spreadsheetml/2006/main" count="233" uniqueCount="114">
  <si>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</si>
  <si>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</si>
  <si>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</si>
  <si>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</si>
  <si>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</si>
  <si>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</si>
  <si>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</si>
  <si>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</si>
  <si>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</si>
  <si>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</si>
  <si>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</si>
  <si>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</si>
  <si>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</si>
  <si>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</si>
  <si>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</si>
  <si>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</si>
  <si>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</si>
  <si>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</si>
  <si>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</si>
  <si>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</si>
  <si>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</si>
  <si>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</si>
  <si>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</si>
  <si>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</si>
  <si>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</si>
  <si>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</si>
  <si>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</si>
  <si>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</si>
  <si>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</si>
  <si>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</si>
  <si>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</si>
  <si>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</si>
  <si>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</si>
  <si>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</si>
  <si>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</si>
  <si>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</si>
  <si>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</si>
  <si>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</si>
  <si>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</si>
  <si>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</si>
  <si>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</si>
  <si>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</si>
  <si>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</si>
  <si>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</si>
  <si>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</si>
  <si>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</si>
  <si>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</si>
  <si>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</si>
  <si>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</si>
  <si>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</si>
  <si>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</si>
  <si>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</si>
  <si>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</si>
  <si>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</si>
  <si>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</si>
  <si>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</si>
  <si>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</si>
  <si>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</si>
  <si>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</si>
  <si>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</si>
  <si>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</si>
  <si>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</si>
  <si>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</si>
  <si>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</si>
  <si>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</si>
  <si>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</si>
  <si>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</si>
  <si>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</si>
  <si>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</si>
  <si>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</si>
  <si>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</si>
  <si>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</si>
  <si>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</si>
  <si>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</si>
  <si>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</si>
  <si>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</si>
  <si>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</si>
  <si>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</si>
  <si>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</si>
  <si>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</si>
  <si>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</si>
  <si>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</si>
  <si>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</si>
  <si>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</si>
  <si>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</si>
  <si>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</si>
  <si>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</si>
  <si>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</si>
  <si>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</si>
  <si>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</si>
  <si>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</si>
  <si>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</si>
  <si>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</si>
  <si>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</si>
  <si>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渡名喜村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</si>
  <si>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</si>
  <si>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</si>
  <si>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</si>
  <si>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</si>
  <si>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</si>
  <si>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</si>
  <si>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</si>
  <si>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</si>
  <si>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</si>
  <si>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</si>
  <si>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</si>
  <si>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</si>
  <si>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</si>
  <si>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</si>
  <si>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</si>
  <si>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</si>
  <si>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収益的収支比率」が、91.72％と支出が収益を上回り、単年度収支で赤字になっている。「⑤料金回収率」も21.48％と年々減少傾向にあり、類似団体平均の37.31％を大きく下回っている。経費の負担を料金では賄えておらず一般会計繰入金に大きく依存している状況である。
 「④企業債残高対給水収益比率」は年々上昇傾向にあり令和４年度は1403.69％となっている。その原因は、平成30年度から行った配水管布設工事や令和２年度から取り組んでいる公会計移行業務などで借り入れた企業債の返済が始まっていることで、今後も事業が継続することから上昇する見込です。
　「⑥給水原価」は令和3年度から横ばいで令和5年度は、1175.30円と類似団体平均の442円に比べるとかなり高い。施設老朽化による機器故障や配水管路更新の他、水道調定システムのクラウド化、施設の維持管理委託など経費の増加も影響している。燃料費高騰により、一部経費の高騰があるが、施設の節電等で経費の削減を行っている。
「⑦施設利用率」は、39.56％と前年度より下回っている。給水人口は横這いであるが、利用率の変動が大きく、繫盛期や施設事故に対応できるよう一定の余裕が必要であり、現状を維持する。
　「⑧有収率」は99.85％と高い水準を維持している。現在、老朽化及び耐震化のため、管路の更新も行っており、今後も漏水事故発生抑制を行っていく。　</t>
    <rPh sb="20" eb="22">
      <t>シシュツ</t>
    </rPh>
    <rPh sb="23" eb="25">
      <t>シュウエキ</t>
    </rPh>
    <rPh sb="26" eb="28">
      <t>ウワマワ</t>
    </rPh>
    <rPh sb="30" eb="33">
      <t>タンネンド</t>
    </rPh>
    <rPh sb="33" eb="35">
      <t>シュウシ</t>
    </rPh>
    <rPh sb="36" eb="38">
      <t>アカジ</t>
    </rPh>
    <rPh sb="286" eb="288">
      <t>レイワ</t>
    </rPh>
    <rPh sb="293" eb="294">
      <t>ヨコ</t>
    </rPh>
    <rPh sb="405" eb="407">
      <t>イチブ</t>
    </rPh>
    <rPh sb="407" eb="409">
      <t>ケイヒ</t>
    </rPh>
    <rPh sb="410" eb="412">
      <t>コウトウ</t>
    </rPh>
    <rPh sb="422" eb="423">
      <t>トウ</t>
    </rPh>
    <rPh sb="424" eb="426">
      <t>ケイヒ</t>
    </rPh>
    <rPh sb="427" eb="429">
      <t>サクゲン</t>
    </rPh>
    <rPh sb="430" eb="431">
      <t>オコナ</t>
    </rPh>
    <phoneticPr fontId="4"/>
  </si>
  <si>
    <t>昭和61年に布設した配水管路が布設から約40年経過しており、平成30年度より耐震化に優れた管路の更新を行っている。
　令和4年度に一部更新が完了し、令和6年度に残りの更新も予定している。今後大きな更新は予定はしていないが、引き続き漏水事故の未然防止に取り組む。</t>
    <phoneticPr fontId="4"/>
  </si>
  <si>
    <t>令和5年度の決算状況から、単年度収支で赤字となっている。高い給水原価や低い料金回収率のため、経営を一般会計繰入金に依存していることが原因となっている。　
　施設老朽化による機器修繕や管路更新などの施設投資の他、施設管理委託・水道調定システムのクラウド化など必要経費の増加、建設費に係る償還金元金の発生など、今後の経費も高い水準で推移することが見込まれる。
　令和6年度より公営企業会計へ移行しており、経営状況の把握がより正確になることから、水道の広域化や管路の耐震化を進め、維持費の見直しなど経費の縮小に取り組み、事業経営の健全化を図り、安全・安心な水の提供を維持していきたい。</t>
    <rPh sb="13" eb="16">
      <t>タンネンド</t>
    </rPh>
    <rPh sb="16" eb="18">
      <t>シュウシ</t>
    </rPh>
    <rPh sb="19" eb="21">
      <t>アカジ</t>
    </rPh>
    <rPh sb="28" eb="29">
      <t>タカ</t>
    </rPh>
    <rPh sb="30" eb="32">
      <t>キュウスイ</t>
    </rPh>
    <rPh sb="32" eb="34">
      <t>ゲンカ</t>
    </rPh>
    <rPh sb="35" eb="36">
      <t>ヒク</t>
    </rPh>
    <rPh sb="66" eb="68">
      <t>ゲンイン</t>
    </rPh>
    <rPh sb="136" eb="139">
      <t>ケンセツヒ</t>
    </rPh>
    <rPh sb="140" eb="141">
      <t>カカ</t>
    </rPh>
    <rPh sb="142" eb="145">
      <t>ショウカンキン</t>
    </rPh>
    <rPh sb="145" eb="147">
      <t>ガンキン</t>
    </rPh>
    <rPh sb="148" eb="150">
      <t>ハッセイ</t>
    </rPh>
    <rPh sb="200" eb="202">
      <t>ケイエイ</t>
    </rPh>
    <rPh sb="202" eb="204">
      <t>ジョウキョウ</t>
    </rPh>
    <rPh sb="205" eb="207">
      <t>ハアク</t>
    </rPh>
    <rPh sb="210" eb="212">
      <t>セイカク</t>
    </rPh>
    <rPh sb="234" eb="23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</si>
</sst>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formatCode="#,##0.00;&quot;△&quot;#,##0.00;&quot;-&quot;">
                  <c:v>29.32</c:v>
                </c:pt>
                <c:pt idx="4">
                  <c:v>0</c:v>
                </c:pt>
              </c:numCache>
            </c:numRef>
          </c:val>
          <c:extLst>
            <c:ext xmlns:c16="http://schemas.microsoft.com/office/drawing/2014/chart" uri="{C3380CC4-5D6E-409C-BE32-E72D297353CC}">
              <c16:uniqueId val="{00000000-F964-481C-BB11-71A2C2C39AE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F964-481C-BB11-71A2C2C39AE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44.82</c:v>
                </c:pt>
                <c:pt idx="1">
                  <c:v>43.64</c:v>
                </c:pt>
                <c:pt idx="2">
                  <c:v>49.49</c:v>
                </c:pt>
                <c:pt idx="3">
                  <c:v>40.409999999999997</c:v>
                </c:pt>
                <c:pt idx="4">
                  <c:v>39.56</c:v>
                </c:pt>
              </c:numCache>
            </c:numRef>
          </c:val>
          <c:extLst>
            <c:ext xmlns:c16="http://schemas.microsoft.com/office/drawing/2014/chart" uri="{C3380CC4-5D6E-409C-BE32-E72D297353CC}">
              <c16:uniqueId val="{00000000-2D1F-4048-AACD-B3CAD9F2ADC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2D1F-4048-AACD-B3CAD9F2ADC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96.91</c:v>
                </c:pt>
                <c:pt idx="1">
                  <c:v>99.75</c:v>
                </c:pt>
                <c:pt idx="2">
                  <c:v>83.74</c:v>
                </c:pt>
                <c:pt idx="3">
                  <c:v>98.92</c:v>
                </c:pt>
                <c:pt idx="4">
                  <c:v>99.85</c:v>
                </c:pt>
              </c:numCache>
            </c:numRef>
          </c:val>
          <c:extLst>
            <c:ext xmlns:c16="http://schemas.microsoft.com/office/drawing/2014/chart" uri="{C3380CC4-5D6E-409C-BE32-E72D297353CC}">
              <c16:uniqueId val="{00000000-E081-4320-9E8F-B1B287D444F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E081-4320-9E8F-B1B287D444F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121.77</c:v>
                </c:pt>
                <c:pt idx="1">
                  <c:v>152.41999999999999</c:v>
                </c:pt>
                <c:pt idx="2">
                  <c:v>119.1</c:v>
                </c:pt>
                <c:pt idx="3">
                  <c:v>136.07</c:v>
                </c:pt>
                <c:pt idx="4">
                  <c:v>91.72</c:v>
                </c:pt>
              </c:numCache>
            </c:numRef>
          </c:val>
          <c:extLst>
            <c:ext xmlns:c16="http://schemas.microsoft.com/office/drawing/2014/chart" uri="{C3380CC4-5D6E-409C-BE32-E72D297353CC}">
              <c16:uniqueId val="{00000000-D028-42DB-B16A-B200A9075CB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D028-42DB-B16A-B200A9075CB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7B-46D6-A77B-1830463DB36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7B-46D6-A77B-1830463DB36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A3-4EE8-88C8-0F8BA91C3E4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A3-4EE8-88C8-0F8BA91C3E4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49-4447-A3FC-375F7E4FC4E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49-4447-A3FC-375F7E4FC4E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47-45A3-9267-9F97CA3D096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47-45A3-9267-9F97CA3D096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972.05</c:v>
                </c:pt>
                <c:pt idx="1">
                  <c:v>848.69</c:v>
                </c:pt>
                <c:pt idx="2">
                  <c:v>1106.94</c:v>
                </c:pt>
                <c:pt idx="3">
                  <c:v>1403.97</c:v>
                </c:pt>
                <c:pt idx="4">
                  <c:v>1430.69</c:v>
                </c:pt>
              </c:numCache>
            </c:numRef>
          </c:val>
          <c:extLst>
            <c:ext xmlns:c16="http://schemas.microsoft.com/office/drawing/2014/chart" uri="{C3380CC4-5D6E-409C-BE32-E72D297353CC}">
              <c16:uniqueId val="{00000000-833B-4999-9BB4-7FAD5EAC79D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833B-4999-9BB4-7FAD5EAC79D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28.33</c:v>
                </c:pt>
                <c:pt idx="1">
                  <c:v>31.22</c:v>
                </c:pt>
                <c:pt idx="2">
                  <c:v>23.7</c:v>
                </c:pt>
                <c:pt idx="3">
                  <c:v>21.83</c:v>
                </c:pt>
                <c:pt idx="4">
                  <c:v>21.48</c:v>
                </c:pt>
              </c:numCache>
            </c:numRef>
          </c:val>
          <c:extLst>
            <c:ext xmlns:c16="http://schemas.microsoft.com/office/drawing/2014/chart" uri="{C3380CC4-5D6E-409C-BE32-E72D297353CC}">
              <c16:uniqueId val="{00000000-99E5-4DB3-8A3C-77E87A4444F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99E5-4DB3-8A3C-77E87A4444F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1053.5899999999999</c:v>
                </c:pt>
                <c:pt idx="1">
                  <c:v>1093.46</c:v>
                </c:pt>
                <c:pt idx="2">
                  <c:v>1310.69</c:v>
                </c:pt>
                <c:pt idx="3">
                  <c:v>1251.55</c:v>
                </c:pt>
                <c:pt idx="4">
                  <c:v>1175.3</c:v>
                </c:pt>
              </c:numCache>
            </c:numRef>
          </c:val>
          <c:extLst>
            <c:ext xmlns:c16="http://schemas.microsoft.com/office/drawing/2014/chart" uri="{C3380CC4-5D6E-409C-BE32-E72D297353CC}">
              <c16:uniqueId val="{00000000-728D-48B6-8D11-CA4C0702EA5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728D-48B6-8D11-CA4C0702EA5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2" zoomScale="70" zoomScaleNormal="70" workbookViewId="0">
      <selection activeCell="BE86" sqref="BE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沖縄県　渡名喜村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300</v>
      </c>
      <c r="AM8" s="36"/>
      <c r="AN8" s="36"/>
      <c r="AO8" s="36"/>
      <c r="AP8" s="36"/>
      <c r="AQ8" s="36"/>
      <c r="AR8" s="36"/>
      <c r="AS8" s="36"/>
      <c r="AT8" s="37">
        <f>データ!$S$6</f>
        <v>21.84</v>
      </c>
      <c r="AU8" s="37"/>
      <c r="AV8" s="37"/>
      <c r="AW8" s="37"/>
      <c r="AX8" s="37"/>
      <c r="AY8" s="37"/>
      <c r="AZ8" s="37"/>
      <c r="BA8" s="37"/>
      <c r="BB8" s="37">
        <f>データ!$T$6</f>
        <v>13.74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100</v>
      </c>
      <c r="Q10" s="37"/>
      <c r="R10" s="37"/>
      <c r="S10" s="37"/>
      <c r="T10" s="37"/>
      <c r="U10" s="37"/>
      <c r="V10" s="37"/>
      <c r="W10" s="36">
        <f>データ!$Q$6</f>
        <v>6040</v>
      </c>
      <c r="X10" s="36"/>
      <c r="Y10" s="36"/>
      <c r="Z10" s="36"/>
      <c r="AA10" s="36"/>
      <c r="AB10" s="36"/>
      <c r="AC10" s="36"/>
      <c r="AD10" s="2"/>
      <c r="AE10" s="2"/>
      <c r="AF10" s="2"/>
      <c r="AG10" s="2"/>
      <c r="AH10" s="2"/>
      <c r="AI10" s="2"/>
      <c r="AJ10" s="2"/>
      <c r="AK10" s="2"/>
      <c r="AL10" s="36">
        <f>データ!$U$6</f>
        <v>290</v>
      </c>
      <c r="AM10" s="36"/>
      <c r="AN10" s="36"/>
      <c r="AO10" s="36"/>
      <c r="AP10" s="36"/>
      <c r="AQ10" s="36"/>
      <c r="AR10" s="36"/>
      <c r="AS10" s="36"/>
      <c r="AT10" s="37">
        <f>データ!$V$6</f>
        <v>3.84</v>
      </c>
      <c r="AU10" s="37"/>
      <c r="AV10" s="37"/>
      <c r="AW10" s="37"/>
      <c r="AX10" s="37"/>
      <c r="AY10" s="37"/>
      <c r="AZ10" s="37"/>
      <c r="BA10" s="37"/>
      <c r="BB10" s="37">
        <f>データ!$W$6</f>
        <v>75.52</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111</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112</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113</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COAnPc7SjVFIBKpIfT5mqWw6AdJQwvqBoM2PJptos9Gs9inEEGxTM7gKeE98PWQlv9wDu84rG7vCzxkhtHPd1w==" saltValue="BWKqsh1jsfxnKW1Dr8LkT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27</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53</v>
      </c>
      <c r="B4" s="17"/>
      <c r="C4" s="17"/>
      <c r="D4" s="17"/>
      <c r="E4" s="17"/>
      <c r="F4" s="17"/>
      <c r="G4" s="17"/>
      <c r="H4" s="74"/>
      <c r="I4" s="75"/>
      <c r="J4" s="75"/>
      <c r="K4" s="75"/>
      <c r="L4" s="75"/>
      <c r="M4" s="75"/>
      <c r="N4" s="75"/>
      <c r="O4" s="75"/>
      <c r="P4" s="75"/>
      <c r="Q4" s="75"/>
      <c r="R4" s="75"/>
      <c r="S4" s="75"/>
      <c r="T4" s="75"/>
      <c r="U4" s="75"/>
      <c r="V4" s="75"/>
      <c r="W4" s="76"/>
      <c r="X4" s="70" t="s">
        <v>54</v>
      </c>
      <c r="Y4" s="70"/>
      <c r="Z4" s="70"/>
      <c r="AA4" s="70"/>
      <c r="AB4" s="70"/>
      <c r="AC4" s="70"/>
      <c r="AD4" s="70"/>
      <c r="AE4" s="70"/>
      <c r="AF4" s="70"/>
      <c r="AG4" s="70"/>
      <c r="AH4" s="70"/>
      <c r="AI4" s="70" t="s">
        <v>55</v>
      </c>
      <c r="AJ4" s="70"/>
      <c r="AK4" s="70"/>
      <c r="AL4" s="70"/>
      <c r="AM4" s="70"/>
      <c r="AN4" s="70"/>
      <c r="AO4" s="70"/>
      <c r="AP4" s="70"/>
      <c r="AQ4" s="70"/>
      <c r="AR4" s="70"/>
      <c r="AS4" s="70"/>
      <c r="AT4" s="70" t="s">
        <v>56</v>
      </c>
      <c r="AU4" s="70"/>
      <c r="AV4" s="70"/>
      <c r="AW4" s="70"/>
      <c r="AX4" s="70"/>
      <c r="AY4" s="70"/>
      <c r="AZ4" s="70"/>
      <c r="BA4" s="70"/>
      <c r="BB4" s="70"/>
      <c r="BC4" s="70"/>
      <c r="BD4" s="70"/>
      <c r="BE4" s="70" t="s">
        <v>57</v>
      </c>
      <c r="BF4" s="70"/>
      <c r="BG4" s="70"/>
      <c r="BH4" s="70"/>
      <c r="BI4" s="70"/>
      <c r="BJ4" s="70"/>
      <c r="BK4" s="70"/>
      <c r="BL4" s="70"/>
      <c r="BM4" s="70"/>
      <c r="BN4" s="70"/>
      <c r="BO4" s="70"/>
      <c r="BP4" s="70" t="s">
        <v>58</v>
      </c>
      <c r="BQ4" s="70"/>
      <c r="BR4" s="70"/>
      <c r="BS4" s="70"/>
      <c r="BT4" s="70"/>
      <c r="BU4" s="70"/>
      <c r="BV4" s="70"/>
      <c r="BW4" s="70"/>
      <c r="BX4" s="70"/>
      <c r="BY4" s="70"/>
      <c r="BZ4" s="70"/>
      <c r="CA4" s="70" t="s">
        <v>59</v>
      </c>
      <c r="CB4" s="70"/>
      <c r="CC4" s="70"/>
      <c r="CD4" s="70"/>
      <c r="CE4" s="70"/>
      <c r="CF4" s="70"/>
      <c r="CG4" s="70"/>
      <c r="CH4" s="70"/>
      <c r="CI4" s="70"/>
      <c r="CJ4" s="70"/>
      <c r="CK4" s="70"/>
      <c r="CL4" s="70" t="s">
        <v>60</v>
      </c>
      <c r="CM4" s="70"/>
      <c r="CN4" s="70"/>
      <c r="CO4" s="70"/>
      <c r="CP4" s="70"/>
      <c r="CQ4" s="70"/>
      <c r="CR4" s="70"/>
      <c r="CS4" s="70"/>
      <c r="CT4" s="70"/>
      <c r="CU4" s="70"/>
      <c r="CV4" s="70"/>
      <c r="CW4" s="70" t="s">
        <v>61</v>
      </c>
      <c r="CX4" s="70"/>
      <c r="CY4" s="70"/>
      <c r="CZ4" s="70"/>
      <c r="DA4" s="70"/>
      <c r="DB4" s="70"/>
      <c r="DC4" s="70"/>
      <c r="DD4" s="70"/>
      <c r="DE4" s="70"/>
      <c r="DF4" s="70"/>
      <c r="DG4" s="70"/>
      <c r="DH4" s="70" t="s">
        <v>62</v>
      </c>
      <c r="DI4" s="70"/>
      <c r="DJ4" s="70"/>
      <c r="DK4" s="70"/>
      <c r="DL4" s="70"/>
      <c r="DM4" s="70"/>
      <c r="DN4" s="70"/>
      <c r="DO4" s="70"/>
      <c r="DP4" s="70"/>
      <c r="DQ4" s="70"/>
      <c r="DR4" s="70"/>
      <c r="DS4" s="70" t="s">
        <v>63</v>
      </c>
      <c r="DT4" s="70"/>
      <c r="DU4" s="70"/>
      <c r="DV4" s="70"/>
      <c r="DW4" s="70"/>
      <c r="DX4" s="70"/>
      <c r="DY4" s="70"/>
      <c r="DZ4" s="70"/>
      <c r="EA4" s="70"/>
      <c r="EB4" s="70"/>
      <c r="EC4" s="70"/>
      <c r="ED4" s="70" t="s">
        <v>64</v>
      </c>
      <c r="EE4" s="70"/>
      <c r="EF4" s="70"/>
      <c r="EG4" s="70"/>
      <c r="EH4" s="70"/>
      <c r="EI4" s="70"/>
      <c r="EJ4" s="70"/>
      <c r="EK4" s="70"/>
      <c r="EL4" s="70"/>
      <c r="EM4" s="70"/>
      <c r="EN4" s="70"/>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2023</v>
      </c>
      <c r="C6" s="20">
        <f t="shared" ref="C6:W6" si="3">C7</f>
        <v>473561</v>
      </c>
      <c r="D6" s="20">
        <f t="shared" si="3"/>
        <v>47</v>
      </c>
      <c r="E6" s="20">
        <f t="shared" si="3"/>
        <v>1</v>
      </c>
      <c r="F6" s="20">
        <f t="shared" si="3"/>
        <v>0</v>
      </c>
      <c r="G6" s="20">
        <f t="shared" si="3"/>
        <v>0</v>
      </c>
      <c r="H6" s="20" t="str">
        <f t="shared" si="3"/>
        <v>沖縄県　渡名喜村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6040</v>
      </c>
      <c r="R6" s="21">
        <f t="shared" si="3"/>
        <v>300</v>
      </c>
      <c r="S6" s="21">
        <f t="shared" si="3"/>
        <v>21.84</v>
      </c>
      <c r="T6" s="21">
        <f t="shared" si="3"/>
        <v>13.74</v>
      </c>
      <c r="U6" s="21">
        <f t="shared" si="3"/>
        <v>290</v>
      </c>
      <c r="V6" s="21">
        <f t="shared" si="3"/>
        <v>3.84</v>
      </c>
      <c r="W6" s="21">
        <f t="shared" si="3"/>
        <v>75.52</v>
      </c>
      <c r="X6" s="22">
        <f>IF(X7="",NA(),X7)</f>
        <v>121.77</v>
      </c>
      <c r="Y6" s="22">
        <f t="shared" ref="Y6:AG6" si="4">IF(Y7="",NA(),Y7)</f>
        <v>152.41999999999999</v>
      </c>
      <c r="Z6" s="22">
        <f t="shared" si="4"/>
        <v>119.1</v>
      </c>
      <c r="AA6" s="22">
        <f t="shared" si="4"/>
        <v>136.07</v>
      </c>
      <c r="AB6" s="22">
        <f t="shared" si="4"/>
        <v>91.72</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972.05</v>
      </c>
      <c r="BF6" s="22">
        <f t="shared" ref="BF6:BN6" si="7">IF(BF7="",NA(),BF7)</f>
        <v>848.69</v>
      </c>
      <c r="BG6" s="22">
        <f t="shared" si="7"/>
        <v>1106.94</v>
      </c>
      <c r="BH6" s="22">
        <f t="shared" si="7"/>
        <v>1403.97</v>
      </c>
      <c r="BI6" s="22">
        <f t="shared" si="7"/>
        <v>1430.69</v>
      </c>
      <c r="BJ6" s="22">
        <f t="shared" si="7"/>
        <v>1183.92</v>
      </c>
      <c r="BK6" s="22">
        <f t="shared" si="7"/>
        <v>1128.72</v>
      </c>
      <c r="BL6" s="22">
        <f t="shared" si="7"/>
        <v>1125.25</v>
      </c>
      <c r="BM6" s="22">
        <f t="shared" si="7"/>
        <v>1157.05</v>
      </c>
      <c r="BN6" s="22">
        <f t="shared" si="7"/>
        <v>1228.8</v>
      </c>
      <c r="BO6" s="21" t="str">
        <f>IF(BO7="","",IF(BO7="-","【-】","【"&amp;SUBSTITUTE(TEXT(BO7,"#,##0.00"),"-","△")&amp;"】"))</f>
        <v>【1,045.20】</v>
      </c>
      <c r="BP6" s="22">
        <f>IF(BP7="",NA(),BP7)</f>
        <v>28.33</v>
      </c>
      <c r="BQ6" s="22">
        <f t="shared" ref="BQ6:BY6" si="8">IF(BQ7="",NA(),BQ7)</f>
        <v>31.22</v>
      </c>
      <c r="BR6" s="22">
        <f t="shared" si="8"/>
        <v>23.7</v>
      </c>
      <c r="BS6" s="22">
        <f t="shared" si="8"/>
        <v>21.83</v>
      </c>
      <c r="BT6" s="22">
        <f t="shared" si="8"/>
        <v>21.48</v>
      </c>
      <c r="BU6" s="22">
        <f t="shared" si="8"/>
        <v>42.5</v>
      </c>
      <c r="BV6" s="22">
        <f t="shared" si="8"/>
        <v>41.84</v>
      </c>
      <c r="BW6" s="22">
        <f t="shared" si="8"/>
        <v>41.44</v>
      </c>
      <c r="BX6" s="22">
        <f t="shared" si="8"/>
        <v>37.65</v>
      </c>
      <c r="BY6" s="22">
        <f t="shared" si="8"/>
        <v>37.31</v>
      </c>
      <c r="BZ6" s="21" t="str">
        <f>IF(BZ7="","",IF(BZ7="-","【-】","【"&amp;SUBSTITUTE(TEXT(BZ7,"#,##0.00"),"-","△")&amp;"】"))</f>
        <v>【49.51】</v>
      </c>
      <c r="CA6" s="22">
        <f>IF(CA7="",NA(),CA7)</f>
        <v>1053.5899999999999</v>
      </c>
      <c r="CB6" s="22">
        <f t="shared" ref="CB6:CJ6" si="9">IF(CB7="",NA(),CB7)</f>
        <v>1093.46</v>
      </c>
      <c r="CC6" s="22">
        <f t="shared" si="9"/>
        <v>1310.69</v>
      </c>
      <c r="CD6" s="22">
        <f t="shared" si="9"/>
        <v>1251.55</v>
      </c>
      <c r="CE6" s="22">
        <f t="shared" si="9"/>
        <v>1175.3</v>
      </c>
      <c r="CF6" s="22">
        <f t="shared" si="9"/>
        <v>377.72</v>
      </c>
      <c r="CG6" s="22">
        <f t="shared" si="9"/>
        <v>390.47</v>
      </c>
      <c r="CH6" s="22">
        <f t="shared" si="9"/>
        <v>403.61</v>
      </c>
      <c r="CI6" s="22">
        <f t="shared" si="9"/>
        <v>442.82</v>
      </c>
      <c r="CJ6" s="22">
        <f t="shared" si="9"/>
        <v>425.76</v>
      </c>
      <c r="CK6" s="21" t="str">
        <f>IF(CK7="","",IF(CK7="-","【-】","【"&amp;SUBSTITUTE(TEXT(CK7,"#,##0.00"),"-","△")&amp;"】"))</f>
        <v>【317.14】</v>
      </c>
      <c r="CL6" s="22">
        <f>IF(CL7="",NA(),CL7)</f>
        <v>44.82</v>
      </c>
      <c r="CM6" s="22">
        <f t="shared" ref="CM6:CU6" si="10">IF(CM7="",NA(),CM7)</f>
        <v>43.64</v>
      </c>
      <c r="CN6" s="22">
        <f t="shared" si="10"/>
        <v>49.49</v>
      </c>
      <c r="CO6" s="22">
        <f t="shared" si="10"/>
        <v>40.409999999999997</v>
      </c>
      <c r="CP6" s="22">
        <f t="shared" si="10"/>
        <v>39.56</v>
      </c>
      <c r="CQ6" s="22">
        <f t="shared" si="10"/>
        <v>48.01</v>
      </c>
      <c r="CR6" s="22">
        <f t="shared" si="10"/>
        <v>49.08</v>
      </c>
      <c r="CS6" s="22">
        <f t="shared" si="10"/>
        <v>51.46</v>
      </c>
      <c r="CT6" s="22">
        <f t="shared" si="10"/>
        <v>51.84</v>
      </c>
      <c r="CU6" s="22">
        <f t="shared" si="10"/>
        <v>52.34</v>
      </c>
      <c r="CV6" s="21" t="str">
        <f>IF(CV7="","",IF(CV7="-","【-】","【"&amp;SUBSTITUTE(TEXT(CV7,"#,##0.00"),"-","△")&amp;"】"))</f>
        <v>【55.00】</v>
      </c>
      <c r="CW6" s="22">
        <f>IF(CW7="",NA(),CW7)</f>
        <v>96.91</v>
      </c>
      <c r="CX6" s="22">
        <f t="shared" ref="CX6:DF6" si="11">IF(CX7="",NA(),CX7)</f>
        <v>99.75</v>
      </c>
      <c r="CY6" s="22">
        <f t="shared" si="11"/>
        <v>83.74</v>
      </c>
      <c r="CZ6" s="22">
        <f t="shared" si="11"/>
        <v>98.92</v>
      </c>
      <c r="DA6" s="22">
        <f t="shared" si="11"/>
        <v>99.85</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2">
        <f t="shared" si="14"/>
        <v>29.32</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473561</v>
      </c>
      <c r="D7" s="24">
        <v>47</v>
      </c>
      <c r="E7" s="24">
        <v>1</v>
      </c>
      <c r="F7" s="24">
        <v>0</v>
      </c>
      <c r="G7" s="24">
        <v>0</v>
      </c>
      <c r="H7" s="24" t="s">
        <v>94</v>
      </c>
      <c r="I7" s="24" t="s">
        <v>95</v>
      </c>
      <c r="J7" s="24" t="s">
        <v>96</v>
      </c>
      <c r="K7" s="24" t="s">
        <v>97</v>
      </c>
      <c r="L7" s="24" t="s">
        <v>98</v>
      </c>
      <c r="M7" s="24" t="s">
        <v>99</v>
      </c>
      <c r="N7" s="25" t="s">
        <v>100</v>
      </c>
      <c r="O7" s="25" t="s">
        <v>101</v>
      </c>
      <c r="P7" s="25">
        <v>100</v>
      </c>
      <c r="Q7" s="25">
        <v>6040</v>
      </c>
      <c r="R7" s="25">
        <v>300</v>
      </c>
      <c r="S7" s="25">
        <v>21.84</v>
      </c>
      <c r="T7" s="25">
        <v>13.74</v>
      </c>
      <c r="U7" s="25">
        <v>290</v>
      </c>
      <c r="V7" s="25">
        <v>3.84</v>
      </c>
      <c r="W7" s="25">
        <v>75.52</v>
      </c>
      <c r="X7" s="25">
        <v>121.77</v>
      </c>
      <c r="Y7" s="25">
        <v>152.41999999999999</v>
      </c>
      <c r="Z7" s="25">
        <v>119.1</v>
      </c>
      <c r="AA7" s="25">
        <v>136.07</v>
      </c>
      <c r="AB7" s="25">
        <v>91.72</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972.05</v>
      </c>
      <c r="BF7" s="25">
        <v>848.69</v>
      </c>
      <c r="BG7" s="25">
        <v>1106.94</v>
      </c>
      <c r="BH7" s="25">
        <v>1403.97</v>
      </c>
      <c r="BI7" s="25">
        <v>1430.69</v>
      </c>
      <c r="BJ7" s="25">
        <v>1183.92</v>
      </c>
      <c r="BK7" s="25">
        <v>1128.72</v>
      </c>
      <c r="BL7" s="25">
        <v>1125.25</v>
      </c>
      <c r="BM7" s="25">
        <v>1157.05</v>
      </c>
      <c r="BN7" s="25">
        <v>1228.8</v>
      </c>
      <c r="BO7" s="25">
        <v>1045.2</v>
      </c>
      <c r="BP7" s="25">
        <v>28.33</v>
      </c>
      <c r="BQ7" s="25">
        <v>31.22</v>
      </c>
      <c r="BR7" s="25">
        <v>23.7</v>
      </c>
      <c r="BS7" s="25">
        <v>21.83</v>
      </c>
      <c r="BT7" s="25">
        <v>21.48</v>
      </c>
      <c r="BU7" s="25">
        <v>42.5</v>
      </c>
      <c r="BV7" s="25">
        <v>41.84</v>
      </c>
      <c r="BW7" s="25">
        <v>41.44</v>
      </c>
      <c r="BX7" s="25">
        <v>37.65</v>
      </c>
      <c r="BY7" s="25">
        <v>37.31</v>
      </c>
      <c r="BZ7" s="25">
        <v>49.51</v>
      </c>
      <c r="CA7" s="25">
        <v>1053.5899999999999</v>
      </c>
      <c r="CB7" s="25">
        <v>1093.46</v>
      </c>
      <c r="CC7" s="25">
        <v>1310.69</v>
      </c>
      <c r="CD7" s="25">
        <v>1251.55</v>
      </c>
      <c r="CE7" s="25">
        <v>1175.3</v>
      </c>
      <c r="CF7" s="25">
        <v>377.72</v>
      </c>
      <c r="CG7" s="25">
        <v>390.47</v>
      </c>
      <c r="CH7" s="25">
        <v>403.61</v>
      </c>
      <c r="CI7" s="25">
        <v>442.82</v>
      </c>
      <c r="CJ7" s="25">
        <v>425.76</v>
      </c>
      <c r="CK7" s="25">
        <v>317.14</v>
      </c>
      <c r="CL7" s="25">
        <v>44.82</v>
      </c>
      <c r="CM7" s="25">
        <v>43.64</v>
      </c>
      <c r="CN7" s="25">
        <v>49.49</v>
      </c>
      <c r="CO7" s="25">
        <v>40.409999999999997</v>
      </c>
      <c r="CP7" s="25">
        <v>39.56</v>
      </c>
      <c r="CQ7" s="25">
        <v>48.01</v>
      </c>
      <c r="CR7" s="25">
        <v>49.08</v>
      </c>
      <c r="CS7" s="25">
        <v>51.46</v>
      </c>
      <c r="CT7" s="25">
        <v>51.84</v>
      </c>
      <c r="CU7" s="25">
        <v>52.34</v>
      </c>
      <c r="CV7" s="25">
        <v>55</v>
      </c>
      <c r="CW7" s="25">
        <v>96.91</v>
      </c>
      <c r="CX7" s="25">
        <v>99.75</v>
      </c>
      <c r="CY7" s="25">
        <v>83.74</v>
      </c>
      <c r="CZ7" s="25">
        <v>98.92</v>
      </c>
      <c r="DA7" s="25">
        <v>99.85</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29.32</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107</v>
      </c>
    </row>
    <row r="12" spans="1:144" x14ac:dyDescent="0.15">
      <c r="B12">
        <v>1</v>
      </c>
      <c r="C12">
        <v>1</v>
      </c>
      <c r="D12">
        <v>1</v>
      </c>
      <c r="E12">
        <v>1</v>
      </c>
      <c r="F12">
        <v>1</v>
      </c>
      <c r="G12" t="s">
        <v>108</v>
      </c>
    </row>
    <row r="13" spans="1:144" x14ac:dyDescent="0.15">
      <c r="B13" t="s">
        <v>109</v>
      </c>
      <c r="C13" t="s">
        <v>109</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2025-01-27T06:50:52Z</cp:lastPrinted>
  <dcterms:created xsi:type="dcterms:W3CDTF">2024-12-11T05:10:35Z</dcterms:created>
  <dcterms:modified xsi:type="dcterms:W3CDTF">2025-01-27T06:44:44Z</dcterms:modified>
  <cp:category/>
</cp:coreProperties>
</file>